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34072017CH" sheetId="1" r:id="rId1"/>
  </sheets>
  <definedNames>
    <definedName name="_xlnm.Print_Area" localSheetId="0">'P34072017CH'!$A$1:$M$155</definedName>
  </definedNames>
  <calcPr fullCalcOnLoad="1"/>
</workbook>
</file>

<file path=xl/sharedStrings.xml><?xml version="1.0" encoding="utf-8"?>
<sst xmlns="http://schemas.openxmlformats.org/spreadsheetml/2006/main" count="245" uniqueCount="185">
  <si>
    <t>Nr pakietu</t>
  </si>
  <si>
    <t>Nr poz. w pakiecie</t>
  </si>
  <si>
    <t>Opis</t>
  </si>
  <si>
    <t>Nazwa handlowa/producent/nr katalogowy</t>
  </si>
  <si>
    <t>J.m.</t>
  </si>
  <si>
    <t>Ilość</t>
  </si>
  <si>
    <t>Cena z VAT  brutto</t>
  </si>
  <si>
    <t>Wartość Brutto</t>
  </si>
  <si>
    <t>Wartość Netto</t>
  </si>
  <si>
    <t>Wartość VAT</t>
  </si>
  <si>
    <t>1.1</t>
  </si>
  <si>
    <t>szt</t>
  </si>
  <si>
    <t>1.2</t>
  </si>
  <si>
    <t>1.3</t>
  </si>
  <si>
    <t>3.</t>
  </si>
  <si>
    <t>4.1</t>
  </si>
  <si>
    <t>4.2</t>
  </si>
  <si>
    <t>4.3</t>
  </si>
  <si>
    <t>4.4</t>
  </si>
  <si>
    <t>5.1</t>
  </si>
  <si>
    <t>5.2</t>
  </si>
  <si>
    <t>5.3</t>
  </si>
  <si>
    <t>5.4</t>
  </si>
  <si>
    <t>6.1</t>
  </si>
  <si>
    <t>6.2</t>
  </si>
  <si>
    <t>6.4</t>
  </si>
  <si>
    <t>szt.</t>
  </si>
  <si>
    <t>6.5</t>
  </si>
  <si>
    <t>Proteza samorozprężalna przełykowa do leczenia przetok i/lub nieszczelności po gastrektomii typu Sleeve. Proteza pokrywana w całości, prosta, posiadająca lassa do usunięcia lub repozycji oraz znaczniki widoczne w RTG na końcach i w środku. Średnica protezy 22,24 i 28 mm, długość protezy w zakresie 18 lub 23 cm. Średnica aplikatora max 22Fr, długość 70cm.</t>
  </si>
  <si>
    <t>6.6</t>
  </si>
  <si>
    <t>6.7</t>
  </si>
  <si>
    <t>6.8</t>
  </si>
  <si>
    <t>6.10</t>
  </si>
  <si>
    <t>SZT</t>
  </si>
  <si>
    <t>7.1</t>
  </si>
  <si>
    <t>8.1</t>
  </si>
  <si>
    <t>9.1</t>
  </si>
  <si>
    <t>9.2</t>
  </si>
  <si>
    <t>9.3</t>
  </si>
  <si>
    <t>10.1</t>
  </si>
  <si>
    <t>11.1</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</si>
  <si>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</si>
  <si>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12.1</t>
  </si>
  <si>
    <t>13.1</t>
  </si>
  <si>
    <t>14.1</t>
  </si>
  <si>
    <t>Trójnik - łącznik do ECPW</t>
  </si>
  <si>
    <t>15.1</t>
  </si>
  <si>
    <t>16.1</t>
  </si>
  <si>
    <t>17.1</t>
  </si>
  <si>
    <t>18.1</t>
  </si>
  <si>
    <t>19.1</t>
  </si>
  <si>
    <t>20.1</t>
  </si>
  <si>
    <t>21.1</t>
  </si>
  <si>
    <t>22.1</t>
  </si>
  <si>
    <t>23.1</t>
  </si>
  <si>
    <t>24.1</t>
  </si>
  <si>
    <t>25.1</t>
  </si>
  <si>
    <t>26.1</t>
  </si>
  <si>
    <t>27.1</t>
  </si>
  <si>
    <t>30.1</t>
  </si>
  <si>
    <t>31.1</t>
  </si>
  <si>
    <t>32.1</t>
  </si>
  <si>
    <t>34.1</t>
  </si>
  <si>
    <t>35.1</t>
  </si>
  <si>
    <t>36.1</t>
  </si>
  <si>
    <t>36.2</t>
  </si>
  <si>
    <t>37.1</t>
  </si>
  <si>
    <t>38.1</t>
  </si>
  <si>
    <t>39.1</t>
  </si>
  <si>
    <t>Cena jedn. netto</t>
  </si>
  <si>
    <t>2.</t>
  </si>
  <si>
    <t>6.3</t>
  </si>
  <si>
    <t>33.1</t>
  </si>
  <si>
    <t>40.1</t>
  </si>
  <si>
    <t>Osłony końcówek do posiadanych duodenoskopów  Fujinon serii  ED 530 XT8</t>
  </si>
  <si>
    <t>26.2</t>
  </si>
  <si>
    <t>29.1</t>
  </si>
  <si>
    <t>30.2</t>
  </si>
  <si>
    <t>35.2</t>
  </si>
  <si>
    <t>Balony do rozszerzania dróg żółciowych  pasujące do urządzenia do napełniania balonu Alliance II Boston, QIP Wilson Coock, które Zamawiający posiada.  Możliwość wprowadzenia na prowadnicy 0,035  poprzez kanał roboczy, posiadanych duodnoskopów.  Posiadajacy znaczniki na początku i na końcu balonu widoczne w skopii RTG.</t>
  </si>
  <si>
    <t xml:space="preserve">Protezy typu Amsterdam charakteryzujace się  elastycznością ułatwiającą wprowadzenie, stożkowym zakończeniem części dystalnej, jednocześnie dostateczną twardością materiału zapobiegającą zagięciom podczas wprowadzenia poprzez zwężenia ze skrzydłami (zaczepami) stabilizujące położenie z gładką powierzchnią wewnętrzną ułatwiającą odpływ i zapobiegającą inkrustacji żółci. Protezy o średnicy 5, 7, 8,5 i 10Fr,  długości pomiędzy zaczepami 5, 7, 9, 12 i 15 cm.  Ilości w poszczególnych rozmiarach wg zapotrzebowań zamawiającego. </t>
  </si>
  <si>
    <t>Protezy średnicy  10  Fr, typu  Tannenbaum. Długości pomiędzy zaczepami  5, 7, 9  cm. Rozmiary wg zapotrzebowań Zamawiającego.</t>
  </si>
  <si>
    <t>Zestaw do rozszerzania dróg żółciowych  typu Soehendra posiadający znacznik radiologiczny, średnicy pomiedzy 5-6Fr oraz 8-8,5 Fr.  Proporcje średnic w zależności od potrzeb zamawiającego.</t>
  </si>
  <si>
    <t>Koszyk spiralny wielorazowego użytku,  min. śr. Kanału roboczego 2,8mm, dł. Robocza 1900mm, średnica koszyka 22mm, posiadający rozkręcaną część dystalną,  co umożliwia nakręcenie na rękojeść posiadanego  awaryjnego litotryptora bez zniszczenia koszyka, umozliwiajacy kontrastowanie dróg zólciowych, zapewniający właściwą szczelność na poziomie rękojeści.</t>
  </si>
  <si>
    <t>Koszyk bez dodatkowych ramion, wielorazowego użytku,  min. śr. Kanału roboczego 2,8mm, dł. Robocza 1900mm, średnica koszyka 22mm, posiadający rozkręcaną metalową część dystalną, co umożliwia nakręcenie na rękojeść awaryjnego litotryptora bez zniszczenia koszyka, umozliwiajacy kontrastowanie dróg żółciowych, zapewniający właściwą szczelność na poziomie rękojeści.</t>
  </si>
  <si>
    <t xml:space="preserve">Protezy typu Zimmon średnicy 5Fr, 7Fr, pojedyńczy "świński ogon", liczne otwory boczne na całej długości (2, 4, 6, 8, 10 i 12 cm). Stożkowe zakończenie części dystalnej.  Ilości w poszczególnych rozmiarach wg zapotrzebowań zamawiającego.   </t>
  </si>
  <si>
    <t>Proteza samorozprężalna do protezowania nowotowrowych zwężeń przełyku Nitilonowa ze znacznikami widocznymi w fuloroskopii, dostatecznie miękka, aby nie powodować stałego dyskomfortu u pacjentaa po implantacji, z niepokrywanymi końcówkami umożliwiajacymi własciwą stabilizację.</t>
  </si>
  <si>
    <t>Protezy samorozprężalne do protezowania dwunastnicy,  nitilonowe ze znacznikami na końcach, możliwe do wprowadzenia poprzez kanał roboczy posiadanychprzez Zamawiającego endoskopów z zestawem wprowadzającym  Olympus GIF Q 145, GIF Q 180.</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</si>
  <si>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</si>
  <si>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180-200cm, średnica aplikatora max 8Fr.</t>
  </si>
  <si>
    <t xml:space="preserve">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 Proteza drenażu torbieli trzustki, samorozprężalna, całkowicie pokrywana, usuwalna.
</t>
  </si>
  <si>
    <t>Proteza samorozprężalna przełykowa do leczenia przetok i/lub nieszczelności po zabiegach chirurgicznych. Proteza powinna mieć poniżej górnego kołnierza dwie jedna pod drugą w odległości 5 - 25mm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</si>
  <si>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t>
  </si>
  <si>
    <t>Zestaw do zakładania klipsa nitinolowego w składzie: klips 10 mm okrągły gotowy do założenia po 4 zęby w każdej ze szczęk, z nakładką na końcówke endoskopu, mechanizm zwalniający montowany na kanale roboczym. Długośc robocza 165 lub 220 cm. Do endoskopow o rozmiarach 10,5-12,0 mm.</t>
  </si>
  <si>
    <t>Kotwica do uchwycenia tkanki. Trzy wysuwane, zagięte ostrza.</t>
  </si>
  <si>
    <t xml:space="preserve">Szczypce dwustronne. Zamykana strona prawa i lewa, niezależnie od siebie. Do chwytania brzegów perforacji. </t>
  </si>
  <si>
    <t>Razem pakiet nr 6</t>
  </si>
  <si>
    <t>Igły do ostrzykiwania średnica kanału roboczego 2,8mm,dł robocza 2300,średnica igły 0,6mm, długość max. igły 5mm,  śr. ostrza 0,7mm , długość całkowita igły nie większa niż 15 mm. Umozliwiające ostrzykiwanie w pozycji zagiętej poprzez elewator duodenoskopu.</t>
  </si>
  <si>
    <t>Klipsownice hemostatyczne jednorazowego użytku: z klipsem załadowanym do zestawu, szerokość rozwarcia ramion klipsa 11 mm, z możliwością kilkukrotnego otwarcia i zamknięcia ramion klipsa przed całkowitym uwolnieniem. Umożliwiajace uwolnienie w pozycji zagiętej elewatora duodenoskopu.</t>
  </si>
  <si>
    <t>Jednorazowy papilotom trójkanałowy, końcówka widoczna w fluoroskopi min. śr. kanału roboczego 2,8 mm, przyjmujący prowadnice 0,035, długość cięciwy roboczej 20 mm, długość końcówki dystalnej pomiędzy 3-7 mm śr końcówk i 4,5Fr. Min dł robocza 1950 mm. Długość końcówki dystalnej w zależności od potrzeb zamawiającego.</t>
  </si>
  <si>
    <t>Prowadnica jednorazowe do zabiegów ERCP, typu zebra przez co identyfikująca ruch, dł. 450-480cm, końce  cieniodajne pokryte hydrofilnie, średnica prowadnic 0,018, 0,021, 0,025 i 0,035 z miękką końcówką wykazującą właściwą sztywność w części proksymalnej zapobiegającą wyciągnięciu podczas protezowania. Ilości w poszczególnych rozmiarach w zależności od potrzeb zamawiającego.</t>
  </si>
  <si>
    <t>Razem pakiet nr 1</t>
  </si>
  <si>
    <t>Razem pakiet nr 4</t>
  </si>
  <si>
    <t>Razem pakiet nr 5</t>
  </si>
  <si>
    <t>Razem pakiet nr 2</t>
  </si>
  <si>
    <t>Razem pakiet nr 3</t>
  </si>
  <si>
    <t>Razem pakiet nr 7</t>
  </si>
  <si>
    <t>Razem pakiet nr 8</t>
  </si>
  <si>
    <t>Razem pakiet nr 9</t>
  </si>
  <si>
    <t>Razem pakiet nr 10</t>
  </si>
  <si>
    <t>Razem pakiet nr 11</t>
  </si>
  <si>
    <t>Razem pakiet nr 27</t>
  </si>
  <si>
    <t>Razem pakiet nr 12</t>
  </si>
  <si>
    <t>Razem pakiet nr 13</t>
  </si>
  <si>
    <t>Razem pakiet nr 14</t>
  </si>
  <si>
    <t>Razem pakiet nr 15</t>
  </si>
  <si>
    <t>Razem pakiet nr 16</t>
  </si>
  <si>
    <t>Razem pakiet nr 17</t>
  </si>
  <si>
    <t>Razem pakiet nr 18</t>
  </si>
  <si>
    <t>Razem pakiet nr 19</t>
  </si>
  <si>
    <t>Razem pakiet nr 20</t>
  </si>
  <si>
    <t>Razem pakiet nr 21</t>
  </si>
  <si>
    <t>Razem pakiet nr 22</t>
  </si>
  <si>
    <t>Razem pakiet nr 23</t>
  </si>
  <si>
    <t>Razem pakiet nr 24</t>
  </si>
  <si>
    <t>Razem pakiet nr 26</t>
  </si>
  <si>
    <t>Razem pakiet nr 25</t>
  </si>
  <si>
    <t>Razem pakiet nr 31</t>
  </si>
  <si>
    <t>Razem pakiet nr 28</t>
  </si>
  <si>
    <t>Razem pakiet nr 29</t>
  </si>
  <si>
    <t>Razem pakiet nr 30</t>
  </si>
  <si>
    <t>Razem pakiet nr 32</t>
  </si>
  <si>
    <t>Razem pakiet nr 33</t>
  </si>
  <si>
    <t>Razem pakiet nr 34</t>
  </si>
  <si>
    <t>Razem pakiet nr 35</t>
  </si>
  <si>
    <t>Razem pakiet nr 36</t>
  </si>
  <si>
    <t>Razem pakiet nr 37</t>
  </si>
  <si>
    <t>Razem pakiet nr 38</t>
  </si>
  <si>
    <t>Razem pakiet nr 39</t>
  </si>
  <si>
    <t>Razem pakiet nr 40</t>
  </si>
  <si>
    <t>Korki bipsyjne pasujące do posiadanych przez zamawiającego duodenoskopów Olympus 50 Fuji 500</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</si>
  <si>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żółciowych. Wykauzujace dostateczną podatność na zaginanie części dystalnej umożliwiające swobodne wprowadzenie przez zagięty elewator duodenoskopu. Preferowany przezierny dystalny odcinek w stopniu umożliwiajacym obserwacje  prowacnicy typu Zebra.</t>
  </si>
  <si>
    <t>Szczotki do badań cytologicznych możliwe do wprowadzenia do kanału roboczego średnicy 2,8 mm, długość robocza minimalna 1900 mm, szczotka wysuwana z osłony w miejscu pobrania materiału.</t>
  </si>
  <si>
    <t>Zestawy do drenażu przezskórnego dróg żółciowych. Możliwość stabilizacji kształtu cewnika po wprowadzeniu do drzewa żółciowego, cewnik  widoczny w skopii RTG.</t>
  </si>
  <si>
    <t>Znacznik permanentny do znakowania zmian w obrębie przewodu pokarmowego.</t>
  </si>
  <si>
    <t>Zestaw do usuwania ciał obcych z przewodu pokarmowego.</t>
  </si>
  <si>
    <t>Nasadki do ESD o stożkowym kształcie na posiadany gastroskop  Olympus GIF 2T 160 i kolonoskop zabiegowy CF 2T 160I</t>
  </si>
  <si>
    <t>Balon do rozszerzania przełyku ze znacznikiem widocznym w fluoroskopii,  kompatybilny z posiadana raczką typ Alliance II Boston.</t>
  </si>
  <si>
    <t>Manometr do posiadanej rączki do rozszerzania, typ Alliance II - Boston.</t>
  </si>
  <si>
    <t xml:space="preserve">Szczotki do czyszczenia kanałów i gniazd  endoskopów, dwustronne lub zestawy, krótka - gniazdo), długa - kanał.  </t>
  </si>
  <si>
    <t>Szczotki do czyszczenia kanałów woda -powietrze do posiadach duodenoskopów Fujinon serii  ED 530 XT8</t>
  </si>
  <si>
    <t>Podsumowanie</t>
  </si>
  <si>
    <t>Wielkość opakowania handlowego</t>
  </si>
  <si>
    <t>Stawka VAT w %</t>
  </si>
  <si>
    <r>
      <t xml:space="preserve">Wartość w </t>
    </r>
    <r>
      <rPr>
        <b/>
        <sz val="12"/>
        <color indexed="10"/>
        <rFont val="Calibri"/>
        <family val="2"/>
      </rPr>
      <t>€</t>
    </r>
  </si>
  <si>
    <t>Proteza podwójny świński ogon średnicy 5 Fr--8,5Fr/5cm</t>
  </si>
  <si>
    <t>Prowadnica wielorazowe do zabiegów ERCP hydrofilna nitilonowa pokryta teflonem , typu zebra przez co identyfikująca ruch, dł. 450-480cm,  końcówka  cieniodajna  średnica prowadnic 0,025 -  0,035 z miękką końcówką wykazującą właściwą sztywność w części proksymalnej zapobiegającą wyciągnięciu podczas protezowania. Ilości w poszczególnych rozmiarach  w zależności od potrzeb zamawiającego</t>
  </si>
  <si>
    <t>Cewnik trzustkowy  wielorazowy z długą  stożkową  końcówką średnicy 2,5 Fr, przyjmujący  prowadnice 0,025, posiadający znacznik fluoroskopowy na końcu, minimalna długość robocza 1950 mm</t>
  </si>
  <si>
    <t>Balony do rozszerzania jelita lub przełyku pasujące do urządzenia do napełniania balonu  Alliance II Boston; QIP Wilson Coock, które Zamawiający posiada.  Możliwość wprowadzenia na prowadnicy 0,035  poprzez kanał roboczy  4,2 mm. Posiadajacy znaczniki na początku i na końcu balonu widoczne w skopii RTG</t>
  </si>
  <si>
    <t xml:space="preserve">Wielorazowe szczypce chwytające, 5- ramienne do usuwania polipów i ciał obcych, średnica kanału roboczego 2,8mm, długość robocza 2300mm, szerokość otwarcia 20mm. </t>
  </si>
  <si>
    <t xml:space="preserve">Osłony końcówek do posiadanych duodenoskopów  Olympus serii   160 </t>
  </si>
  <si>
    <t>Cewniki do wykonania manometrii odbytu z balonem, pasujące do zestawu manometrycznego marki Sandhill , który Zamawiający posiada.</t>
  </si>
  <si>
    <t>Cewniki do wykonania manometrii przełyku kompatybilne z posiadanym zestawem manometrycznym firmy Sandhill.</t>
  </si>
  <si>
    <t>Szczotki do czyszczenia przestrzeni wokół elewatora duodenoskopu .</t>
  </si>
  <si>
    <t>Samorozprężalny stent do protezowania nienowotworowych zwężeń dróg żółciowych, pokryty na całej długości tworzywem silokonowym, z markerami na obu końcach i w środku widocznymi w obrazie endoskopowym i w promieniach RTG, średnica i długość w zależnosci od potrzeb zamawiającego (w zakresie 8-12 mm długości 40-60 mm). Giętki zestaw wprowadzający dostosowany do współpracy z prowadnicą 0,035 system aplikacji pozwalający na korektę położenia po częściowym uwolnieniu, długość cewnika wprowadzającego min 205cm, system uwalniania od strony dystalnej.  Możliwość wprowadzenia poprzez kanał roboczy  średnicy 4,2 posiadanych przez Zamawiającego duodenoskopów.</t>
  </si>
  <si>
    <t>Samorozprężalny stent do protezowania nowotworowych zwężeń dróg żółciowych, pokryty markerami na obu końcach  widocznymi w obrazie endoskopowym i w promieniach RTG. Długości i średnice w zależności od potrzeb zamawiającego (w zakresie 8-12 mm długości 40-80mm).</t>
  </si>
  <si>
    <t>Proteza samorozprężalna jelitowa, nadająca się do protezowania nowotworu jelita grubego z nitinolu, rozszerzana na końcach. Giętki zestaw wprowadzający dostosowany do współpracy z prowadnicą 0,035, system aplikacji pozwalający na korektę położenia po częściowym uwolnieniu, długość cewnika wprowadzającego min 205cm, system uwalniania od strony dystalnej. Długość i średnica protezy w zależności od potrzeb zamawiającego (średnica od 20-26 mm długość 60-120 mm). Możliwość wprowadzenia poprzez kanał roboczy posiadanych przez Zamawiającego endoskopów Olympus CF 2T160, CF Q 165L, CF Q 180.</t>
  </si>
  <si>
    <t xml:space="preserve">Papilotomy igłowe wielorazowe. Z ostrzem igłowym, minimalna średnica kanału 2,2mm, dł robocza 1950mm, igła wysuwana 4mm. Całkowita długość igły umożliwiająca swobodne zagięcie podczas cięcia, Możliwośc kontrastowania (preferowane). Możliwość zamiany igły na prowadnicę (preferowane).  </t>
  </si>
  <si>
    <t xml:space="preserve">Wielorazowy papilotom trójkanałowy końcówka widoczna w fluoroskopi min śr. kanału roboczego 2,8 mm, przyjmujący prowadnice 0,035, długość cięciwy roboczej 20 mm, umożliwiający cięcie push i pull, długość końcówki dystalnej pomiędzy 3-7 mm, śr. końcówki 4,5Fr. Min. dł. robocza 1950 mm. Długość końcówki dystalnej w zależności od potrzeb zamawiającego. </t>
  </si>
  <si>
    <t>Cewnik żółciowy  wielorazowy z długą zwężaną końcówka średnicy  3,5 Fr przyjmujący prowadnice 0,035, posiadający znacznik fluoroskopowy na końcu minimalna długość robocza 1950mm.</t>
  </si>
  <si>
    <t>Ustniki jednorazowe duże, z gumką, z koncówką umożliwiajac podłączenie tlenu + pasujacy dren do tlenu. Dostatecznie szerokie, aby umożliwiały właściwą stabilizacje w ustach pacjeta .</t>
  </si>
  <si>
    <t>Zestawy do drenażu przezskórnego dróg żółciowych z miękką osłoną igły do pierwszego wkłucia, średnica w zakresie od 5 do 8,5Fr. Widoczne w skopii RTG, z zestawem drenaży prostego lub typu świnki ogon - rodzaje i średnice zestawów w zależnosci od potrzeb zamawiającego W skład zestawu wchodzą  Igła do wklucia , miękka osłona do igły, rozszerzadło .</t>
  </si>
  <si>
    <t>Śruby do usuwania protez średnicy 5Fr (szt 1) i 8,5Fr ( szt 1).</t>
  </si>
  <si>
    <r>
      <t>Szczypce koagulacyjne do zamykania naczyń długość szczęki 5,00 mm, długość robocza 1800 mm, do kanału roboczego o srednicy 2,8 mm z uchwytem i przyłączem do posiadanej diatermi marki ERBE</t>
    </r>
    <r>
      <rPr>
        <sz val="12"/>
        <color indexed="10"/>
        <rFont val="Arial CE1"/>
        <family val="0"/>
      </rPr>
      <t>.</t>
    </r>
  </si>
  <si>
    <t>Pętle do polipektomii o średnicy 10-15 mm jednorazowego użycia,  o właściwej podatności (giętkości  podczas zagięcia w duodenoskopie, jednowłóknowe, rekomendowane  do mucosectomii guzów  brodawki vatera  monofilamentowe.</t>
  </si>
  <si>
    <t>Szczypce biopsyjne wielorazowe  umożliwiające swobodne rozwarcie w pozycji zagiętego elewatora duodenoskopu. Długość robocza minimum 1950 mm</t>
  </si>
  <si>
    <t>Pętle do podwiązywania polipa przed  polipektomią endoskopową. Kompatybilny z kupowanym zestawem do uwalniania petli pakiet spóljny z pozycją 30.2</t>
  </si>
  <si>
    <t>Zestaw do uwalniania pętli na szypule polipa kompatybilny z kupowanymi petlami - pozycja 30.1.</t>
  </si>
  <si>
    <t>Wielorazowe popychacze do protez średnicy 5Fr , 7Fr i 8,5Fr, Długośc minimum 1700 mm, wykazujace dostateczną sztywność  umożliwiającą właściwe wprowadzenie protezy przez twarde zwężenie, liczby określonych średnic  popychaczy zależne od potrzeb zamawiającego.</t>
  </si>
  <si>
    <t>Sprawa P/50/11/2018/ChM</t>
  </si>
  <si>
    <t>Wykaz  wyrobów z opisem minimalnych wymagań, parametrów i ilości przewidywanego zużycia w okresie 12 miesięcy</t>
  </si>
  <si>
    <t>Załącznik nr 5 do SIWZ</t>
  </si>
  <si>
    <t xml:space="preserve"> Koszyk wielorazowy z dodatkowymi ramionami typu kwiat,  minimalna średnica kanału roboczego 2,8mm, długość robocza 1950 mm ,średnica koszyka 20,  minimalna średnica kanału roboczego 2,8mm, długość robocza 1950mm, umożliwiajacy kontrastowanie dróg żółciowych, zapewniający właściwą szczelność na poziomie rękojeści. Osłona koszyka nie ulega złamaniu podczas wprowadzania przy zagiętym elewatrze duodenoskopu.</t>
  </si>
  <si>
    <t>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zapewniający właściwą szczelność na poziomie rękojeści.</t>
  </si>
  <si>
    <t>Osłony metalowe do litotryptora długość min 1900 mm</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</si>
</sst>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00"/>
    <numFmt numFmtId="165" formatCode="[$-415]0.00"/>
    <numFmt numFmtId="166" formatCode="[$-415]0%"/>
    <numFmt numFmtId="167" formatCode="&quot; &quot;#,##0.00&quot;      &quot;;&quot;-&quot;#,##0.00&quot;      &quot;;&quot; -&quot;#&quot;      &quot;;&quot; &quot;@&quot; &quot;"/>
    <numFmt numFmtId="168" formatCode="[$-415]General"/>
    <numFmt numFmtId="169" formatCode="#,##0.00&quot; &quot;[$zł-415];[Red]&quot;-&quot;#,##0.00&quot; &quot;[$zł-415]"/>
    <numFmt numFmtId="170" formatCode="&quot; &quot;#,##0.00&quot; zł &quot;;&quot;-&quot;#,##0.00&quot; zł &quot;;&quot; -&quot;#&quot; zł &quot;;&quot; &quot;@&quot; &quot;"/>
    <numFmt numFmtId="171" formatCode="[$-415]d\ mmmm\ yyyy"/>
  </numFmts>
  <fonts count="79">
    <font>
      <sz val="11"/>
      <color theme="1"/>
      <name val="Arial"/>
      <family val="2"/>
    </font>
    <font>
      <sz val="11"/>
      <color indexed="8"/>
      <name val="Calibri"/>
      <family val="2"/>
    </font>
    <font>
      <b/>
      <sz val="10"/>
      <name val="Arial"/>
      <family val="2"/>
    </font>
    <font>
      <sz val="10"/>
      <name val="Arial CE1"/>
      <family val="0"/>
    </font>
    <font>
      <sz val="11"/>
      <name val="Arial"/>
      <family val="2"/>
    </font>
    <font>
      <sz val="12"/>
      <name val="Arial"/>
      <family val="2"/>
    </font>
    <font>
      <sz val="12"/>
      <name val="Czcionka tekstu podstawowego"/>
      <family val="0"/>
    </font>
    <font>
      <sz val="12"/>
      <name val="Arial CE1"/>
      <family val="0"/>
    </font>
    <font>
      <sz val="12"/>
      <color indexed="10"/>
      <name val="Arial CE1"/>
      <family val="0"/>
    </font>
    <font>
      <b/>
      <sz val="12"/>
      <name val="Arial"/>
      <family val="2"/>
    </font>
    <font>
      <b/>
      <sz val="12"/>
      <color indexed="10"/>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1"/>
      <family val="0"/>
    </font>
    <font>
      <sz val="11"/>
      <color indexed="8"/>
      <name val="Czcionka tekstu podstawowego"/>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9"/>
      <color indexed="8"/>
      <name val="Arial CE1"/>
      <family val="0"/>
    </font>
    <font>
      <b/>
      <i/>
      <sz val="10"/>
      <color indexed="8"/>
      <name val="Arial CE1"/>
      <family val="0"/>
    </font>
    <font>
      <sz val="11"/>
      <color indexed="10"/>
      <name val="Arial"/>
      <family val="2"/>
    </font>
    <font>
      <sz val="10"/>
      <color indexed="10"/>
      <name val="Arial CE1"/>
      <family val="0"/>
    </font>
    <font>
      <sz val="12"/>
      <color indexed="10"/>
      <name val="Arial"/>
      <family val="2"/>
    </font>
    <font>
      <sz val="12"/>
      <color indexed="8"/>
      <name val="Arial"/>
      <family val="2"/>
    </font>
    <font>
      <b/>
      <sz val="12"/>
      <color indexed="10"/>
      <name val="Arial"/>
      <family val="2"/>
    </font>
    <font>
      <b/>
      <sz val="11"/>
      <color indexed="10"/>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CE"/>
      <family val="0"/>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0"/>
      <color theme="1"/>
      <name val="Arial CE1"/>
      <family val="0"/>
    </font>
    <font>
      <sz val="11"/>
      <color rgb="FF000000"/>
      <name val="Calibri"/>
      <family val="2"/>
    </font>
    <font>
      <sz val="11"/>
      <color rgb="FF000000"/>
      <name val="Czcionka tekstu podstawowego"/>
      <family val="0"/>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theme="1"/>
      <name val="Arial"/>
      <family val="2"/>
    </font>
    <font>
      <sz val="9"/>
      <color theme="1"/>
      <name val="Arial CE1"/>
      <family val="0"/>
    </font>
    <font>
      <b/>
      <i/>
      <sz val="10"/>
      <color theme="1"/>
      <name val="Arial CE1"/>
      <family val="0"/>
    </font>
    <font>
      <sz val="11"/>
      <color rgb="FFFF0000"/>
      <name val="Arial"/>
      <family val="2"/>
    </font>
    <font>
      <sz val="10"/>
      <color rgb="FFFF0000"/>
      <name val="Arial CE1"/>
      <family val="0"/>
    </font>
    <font>
      <sz val="12"/>
      <color rgb="FFFF0000"/>
      <name val="Arial"/>
      <family val="2"/>
    </font>
    <font>
      <sz val="12"/>
      <color rgb="FFFF0000"/>
      <name val="Arial CE1"/>
      <family val="0"/>
    </font>
    <font>
      <sz val="12"/>
      <color theme="1"/>
      <name val="Arial"/>
      <family val="2"/>
    </font>
    <font>
      <b/>
      <sz val="12"/>
      <color rgb="FFFF0000"/>
      <name val="Arial"/>
      <family val="2"/>
    </font>
    <font>
      <b/>
      <sz val="11"/>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color indexed="63"/>
      </top>
      <bottom style="thin"/>
    </border>
    <border>
      <left style="thin">
        <color rgb="FF000000"/>
      </left>
      <right/>
      <top>
        <color indexed="63"/>
      </top>
      <bottom>
        <color indexed="63"/>
      </bottom>
    </border>
    <border>
      <left style="thin">
        <color rgb="FF000000"/>
      </left>
      <right style="thin"/>
      <top style="thin"/>
      <bottom style="thin"/>
    </border>
    <border>
      <left>
        <color indexed="63"/>
      </left>
      <right style="thin">
        <color rgb="FF000000"/>
      </right>
      <top style="thin">
        <color rgb="FF000000"/>
      </top>
      <bottom style="thin">
        <color rgb="FF000000"/>
      </bottom>
    </border>
    <border>
      <left style="thin">
        <color rgb="FF000000"/>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color rgb="FF000000"/>
      </right>
      <top style="thin"/>
      <bottom style="thin"/>
    </border>
    <border>
      <left>
        <color indexed="63"/>
      </left>
      <right style="thin">
        <color rgb="FF000000"/>
      </right>
      <top>
        <color indexed="63"/>
      </top>
      <bottom style="thin">
        <color rgb="FF000000"/>
      </bottom>
    </border>
    <border>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color rgb="FF000000"/>
      </bottom>
    </border>
    <border>
      <left style="thin"/>
      <right style="thin"/>
      <top style="thin">
        <color rgb="FF000000"/>
      </top>
      <bottom style="thin">
        <color rgb="FF000000"/>
      </bottom>
    </border>
    <border>
      <left style="thin"/>
      <right style="thin"/>
      <top style="thin">
        <color rgb="FF000000"/>
      </top>
      <bottom style="thin"/>
    </border>
    <border>
      <left style="thin"/>
      <right style="thin"/>
      <top style="thin"/>
      <bottom>
        <color indexed="63"/>
      </bottom>
    </border>
    <border>
      <left style="thin"/>
      <right style="thin"/>
      <top>
        <color indexed="63"/>
      </top>
      <bottom>
        <color indexed="63"/>
      </bottom>
    </border>
  </borders>
  <cellStyleXfs count="9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49" fillId="0" borderId="0">
      <alignment/>
      <protection/>
    </xf>
    <xf numFmtId="0" fontId="50" fillId="0" borderId="0">
      <alignment horizontal="center"/>
      <protection/>
    </xf>
    <xf numFmtId="0" fontId="50" fillId="0" borderId="0">
      <alignment horizontal="center" textRotation="90"/>
      <protection/>
    </xf>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168" fontId="57" fillId="0" borderId="0">
      <alignment/>
      <protection/>
    </xf>
    <xf numFmtId="168" fontId="57" fillId="0" borderId="0">
      <alignment/>
      <protection/>
    </xf>
    <xf numFmtId="168" fontId="57" fillId="0" borderId="0">
      <alignment/>
      <protection/>
    </xf>
    <xf numFmtId="168" fontId="49" fillId="0" borderId="0">
      <alignment/>
      <protection/>
    </xf>
    <xf numFmtId="168" fontId="57" fillId="0" borderId="0">
      <alignment/>
      <protection/>
    </xf>
    <xf numFmtId="168" fontId="57" fillId="0" borderId="0">
      <alignment/>
      <protection/>
    </xf>
    <xf numFmtId="168" fontId="57" fillId="0" borderId="0">
      <alignment/>
      <protection/>
    </xf>
    <xf numFmtId="168" fontId="58" fillId="0" borderId="0">
      <alignment/>
      <protection/>
    </xf>
    <xf numFmtId="168" fontId="57" fillId="0" borderId="0">
      <alignment/>
      <protection/>
    </xf>
    <xf numFmtId="168" fontId="58" fillId="0" borderId="0">
      <alignment/>
      <protection/>
    </xf>
    <xf numFmtId="168" fontId="57" fillId="0" borderId="0">
      <alignment/>
      <protection/>
    </xf>
    <xf numFmtId="168" fontId="57" fillId="0" borderId="0">
      <alignment/>
      <protection/>
    </xf>
    <xf numFmtId="168" fontId="57" fillId="0" borderId="0">
      <alignment/>
      <protection/>
    </xf>
    <xf numFmtId="168" fontId="57" fillId="0" borderId="0">
      <alignment/>
      <protection/>
    </xf>
    <xf numFmtId="168" fontId="59" fillId="0" borderId="0">
      <alignment/>
      <protection/>
    </xf>
    <xf numFmtId="168" fontId="58" fillId="0" borderId="0">
      <alignment/>
      <protection/>
    </xf>
    <xf numFmtId="168" fontId="59" fillId="0" borderId="0">
      <alignment/>
      <protection/>
    </xf>
    <xf numFmtId="168" fontId="59" fillId="0" borderId="0">
      <alignment/>
      <protection/>
    </xf>
    <xf numFmtId="168" fontId="60" fillId="0" borderId="0">
      <alignment/>
      <protection/>
    </xf>
    <xf numFmtId="168" fontId="57" fillId="0" borderId="0">
      <alignment/>
      <protection/>
    </xf>
    <xf numFmtId="0" fontId="61" fillId="27" borderId="1" applyNumberFormat="0" applyAlignment="0" applyProtection="0"/>
    <xf numFmtId="9" fontId="44" fillId="0" borderId="0" applyFont="0" applyFill="0" applyBorder="0" applyAlignment="0" applyProtection="0"/>
    <xf numFmtId="166" fontId="0" fillId="0" borderId="0">
      <alignment/>
      <protection/>
    </xf>
    <xf numFmtId="166" fontId="0" fillId="0" borderId="0">
      <alignment/>
      <protection/>
    </xf>
    <xf numFmtId="166" fontId="0" fillId="0" borderId="0">
      <alignment/>
      <protection/>
    </xf>
    <xf numFmtId="0" fontId="62" fillId="0" borderId="0">
      <alignment/>
      <protection/>
    </xf>
    <xf numFmtId="169" fontId="62" fillId="0" borderId="0">
      <alignment/>
      <protection/>
    </xf>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4" fillId="31" borderId="9" applyNumberFormat="0" applyFont="0" applyAlignment="0" applyProtection="0"/>
    <xf numFmtId="44" fontId="44" fillId="0" borderId="0" applyFont="0" applyFill="0" applyBorder="0" applyAlignment="0" applyProtection="0"/>
    <xf numFmtId="42" fontId="44" fillId="0" borderId="0" applyFont="0" applyFill="0" applyBorder="0" applyAlignment="0" applyProtection="0"/>
    <xf numFmtId="170" fontId="0" fillId="0" borderId="0">
      <alignment/>
      <protection/>
    </xf>
    <xf numFmtId="170" fontId="0" fillId="0" borderId="0">
      <alignment/>
      <protection/>
    </xf>
    <xf numFmtId="170" fontId="0" fillId="0" borderId="0">
      <alignment/>
      <protection/>
    </xf>
    <xf numFmtId="0" fontId="67" fillId="32" borderId="0" applyNumberFormat="0" applyBorder="0" applyAlignment="0" applyProtection="0"/>
  </cellStyleXfs>
  <cellXfs count="170">
    <xf numFmtId="0" fontId="0" fillId="0" borderId="0" xfId="0" applyAlignment="1">
      <alignment/>
    </xf>
    <xf numFmtId="0" fontId="68" fillId="0" borderId="0" xfId="0" applyFont="1" applyAlignment="1">
      <alignment/>
    </xf>
    <xf numFmtId="0" fontId="0" fillId="0" borderId="0" xfId="0" applyAlignment="1">
      <alignment wrapText="1"/>
    </xf>
    <xf numFmtId="166" fontId="0" fillId="0" borderId="0" xfId="0" applyNumberForma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33" borderId="0" xfId="0" applyFont="1" applyFill="1" applyBorder="1" applyAlignment="1">
      <alignment horizontal="center" vertical="center"/>
    </xf>
    <xf numFmtId="0" fontId="72" fillId="33" borderId="10" xfId="0" applyFont="1" applyFill="1" applyBorder="1" applyAlignment="1">
      <alignment horizontal="center" vertical="center"/>
    </xf>
    <xf numFmtId="0" fontId="4" fillId="0" borderId="0" xfId="0" applyFont="1" applyAlignment="1">
      <alignment/>
    </xf>
    <xf numFmtId="0" fontId="3" fillId="33" borderId="0" xfId="0" applyFont="1" applyFill="1" applyAlignment="1">
      <alignment/>
    </xf>
    <xf numFmtId="0" fontId="4" fillId="33"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5" fillId="0" borderId="11" xfId="0" applyFont="1" applyFill="1" applyBorder="1" applyAlignment="1">
      <alignment vertical="center" wrapText="1"/>
    </xf>
    <xf numFmtId="0" fontId="5" fillId="33" borderId="11" xfId="0" applyFont="1" applyFill="1" applyBorder="1" applyAlignment="1">
      <alignment vertical="center" wrapText="1"/>
    </xf>
    <xf numFmtId="0" fontId="5" fillId="33" borderId="0" xfId="0" applyFont="1" applyFill="1" applyBorder="1" applyAlignment="1">
      <alignment vertical="center" wrapText="1"/>
    </xf>
    <xf numFmtId="0" fontId="73" fillId="33" borderId="0" xfId="0" applyFont="1" applyFill="1" applyBorder="1" applyAlignment="1">
      <alignment vertical="center" wrapText="1"/>
    </xf>
    <xf numFmtId="0" fontId="73" fillId="0" borderId="0" xfId="0" applyFont="1" applyFill="1" applyBorder="1" applyAlignment="1">
      <alignment vertical="center" wrapText="1"/>
    </xf>
    <xf numFmtId="0" fontId="5" fillId="33"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2" xfId="0" applyFont="1" applyFill="1" applyBorder="1" applyAlignment="1">
      <alignment vertical="center" wrapText="1"/>
    </xf>
    <xf numFmtId="168" fontId="6" fillId="33" borderId="11" xfId="76" applyFont="1" applyFill="1" applyBorder="1" applyAlignment="1">
      <alignment horizontal="left" vertical="center" wrapText="1"/>
      <protection/>
    </xf>
    <xf numFmtId="0" fontId="7" fillId="33" borderId="11" xfId="0" applyFont="1" applyFill="1" applyBorder="1" applyAlignment="1">
      <alignment wrapText="1"/>
    </xf>
    <xf numFmtId="0" fontId="7" fillId="33" borderId="11" xfId="0" applyFont="1" applyFill="1" applyBorder="1" applyAlignment="1">
      <alignmen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5" fillId="33" borderId="11" xfId="0" applyFont="1" applyFill="1" applyBorder="1" applyAlignment="1">
      <alignment vertical="top" wrapText="1"/>
    </xf>
    <xf numFmtId="0" fontId="5" fillId="0" borderId="0" xfId="0" applyFont="1" applyFill="1" applyBorder="1" applyAlignment="1">
      <alignment vertical="center" wrapText="1"/>
    </xf>
    <xf numFmtId="0" fontId="7" fillId="0" borderId="11" xfId="0" applyFont="1" applyBorder="1" applyAlignment="1">
      <alignment wrapText="1"/>
    </xf>
    <xf numFmtId="0" fontId="7" fillId="0" borderId="0" xfId="0" applyFont="1" applyBorder="1" applyAlignment="1">
      <alignment wrapText="1"/>
    </xf>
    <xf numFmtId="168" fontId="5" fillId="33" borderId="11" xfId="76" applyFont="1" applyFill="1" applyBorder="1" applyAlignment="1">
      <alignment horizontal="left" vertical="center" wrapText="1"/>
      <protection/>
    </xf>
    <xf numFmtId="0" fontId="74" fillId="0" borderId="0" xfId="0" applyFont="1" applyBorder="1" applyAlignment="1">
      <alignment wrapText="1"/>
    </xf>
    <xf numFmtId="168" fontId="5" fillId="0" borderId="11" xfId="76" applyFont="1" applyBorder="1" applyAlignment="1">
      <alignment horizontal="left" vertical="center" wrapText="1"/>
      <protection/>
    </xf>
    <xf numFmtId="168" fontId="5" fillId="0" borderId="0" xfId="76" applyFont="1" applyBorder="1" applyAlignment="1">
      <alignment horizontal="left" vertical="center" wrapText="1"/>
      <protection/>
    </xf>
    <xf numFmtId="168" fontId="5" fillId="0" borderId="11" xfId="76" applyFont="1" applyFill="1" applyBorder="1" applyAlignment="1">
      <alignment horizontal="left" vertical="center" wrapText="1"/>
      <protection/>
    </xf>
    <xf numFmtId="168" fontId="5" fillId="0" borderId="0" xfId="76" applyFont="1" applyFill="1" applyBorder="1" applyAlignment="1">
      <alignment horizontal="left" vertical="center" wrapText="1"/>
      <protection/>
    </xf>
    <xf numFmtId="168" fontId="5" fillId="0" borderId="11" xfId="76" applyFont="1" applyBorder="1" applyAlignment="1">
      <alignment wrapText="1"/>
      <protection/>
    </xf>
    <xf numFmtId="168" fontId="5" fillId="0" borderId="0" xfId="76" applyFont="1" applyBorder="1" applyAlignment="1">
      <alignment wrapText="1"/>
      <protection/>
    </xf>
    <xf numFmtId="0" fontId="5" fillId="0" borderId="11" xfId="0" applyFont="1" applyBorder="1" applyAlignment="1">
      <alignment wrapText="1"/>
    </xf>
    <xf numFmtId="0" fontId="7" fillId="0" borderId="11" xfId="0" applyFont="1" applyBorder="1" applyAlignment="1">
      <alignment vertical="center" wrapText="1"/>
    </xf>
    <xf numFmtId="0" fontId="57" fillId="0" borderId="0" xfId="0" applyFont="1" applyAlignment="1">
      <alignment/>
    </xf>
    <xf numFmtId="0" fontId="57" fillId="0" borderId="0" xfId="0" applyFont="1" applyAlignment="1">
      <alignment wrapText="1"/>
    </xf>
    <xf numFmtId="166" fontId="57" fillId="0" borderId="0" xfId="0" applyNumberFormat="1" applyFont="1" applyAlignment="1">
      <alignment/>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166" fontId="2" fillId="33" borderId="11" xfId="0" applyNumberFormat="1" applyFont="1" applyFill="1" applyBorder="1" applyAlignment="1">
      <alignment horizontal="center" vertical="center" wrapText="1"/>
    </xf>
    <xf numFmtId="166" fontId="2" fillId="33" borderId="0"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164" fontId="5" fillId="0" borderId="11" xfId="77" applyNumberFormat="1" applyFont="1" applyFill="1" applyBorder="1" applyAlignment="1">
      <alignment vertical="center"/>
      <protection/>
    </xf>
    <xf numFmtId="164" fontId="5" fillId="0" borderId="11" xfId="0" applyNumberFormat="1" applyFont="1" applyFill="1" applyBorder="1" applyAlignment="1">
      <alignment vertical="center"/>
    </xf>
    <xf numFmtId="166" fontId="5" fillId="0" borderId="11" xfId="0" applyNumberFormat="1" applyFont="1" applyFill="1" applyBorder="1" applyAlignment="1">
      <alignment horizontal="center" vertical="center"/>
    </xf>
    <xf numFmtId="164" fontId="5" fillId="0" borderId="11" xfId="0" applyNumberFormat="1" applyFont="1" applyBorder="1" applyAlignment="1">
      <alignment horizontal="right" vertical="center"/>
    </xf>
    <xf numFmtId="164" fontId="5" fillId="0" borderId="11" xfId="0" applyNumberFormat="1" applyFont="1" applyFill="1" applyBorder="1" applyAlignment="1">
      <alignment horizontal="right" vertical="center"/>
    </xf>
    <xf numFmtId="164" fontId="5" fillId="33" borderId="11" xfId="0" applyNumberFormat="1" applyFont="1" applyFill="1" applyBorder="1" applyAlignment="1">
      <alignment horizontal="right"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73" fillId="33" borderId="0" xfId="0" applyFont="1" applyFill="1" applyBorder="1" applyAlignment="1">
      <alignment horizontal="center" vertical="center" wrapText="1"/>
    </xf>
    <xf numFmtId="0" fontId="73" fillId="33" borderId="0" xfId="0" applyFont="1" applyFill="1" applyBorder="1" applyAlignment="1">
      <alignment horizontal="center" vertical="center"/>
    </xf>
    <xf numFmtId="164" fontId="5" fillId="0" borderId="12" xfId="0" applyNumberFormat="1" applyFont="1" applyFill="1" applyBorder="1" applyAlignment="1">
      <alignment vertical="center"/>
    </xf>
    <xf numFmtId="166" fontId="5" fillId="0" borderId="15" xfId="0" applyNumberFormat="1" applyFont="1" applyFill="1" applyBorder="1" applyAlignment="1">
      <alignment horizontal="center" vertical="center"/>
    </xf>
    <xf numFmtId="164" fontId="5" fillId="0" borderId="10" xfId="0" applyNumberFormat="1" applyFont="1" applyBorder="1" applyAlignment="1">
      <alignment horizontal="right" vertical="center"/>
    </xf>
    <xf numFmtId="164" fontId="5" fillId="0" borderId="16" xfId="0" applyNumberFormat="1" applyFont="1" applyFill="1" applyBorder="1" applyAlignment="1">
      <alignment horizontal="right" vertical="center"/>
    </xf>
    <xf numFmtId="164" fontId="5" fillId="33" borderId="10" xfId="0" applyNumberFormat="1" applyFont="1" applyFill="1" applyBorder="1" applyAlignment="1">
      <alignment horizontal="right" vertical="center"/>
    </xf>
    <xf numFmtId="164" fontId="5" fillId="0" borderId="0" xfId="77" applyNumberFormat="1" applyFont="1" applyFill="1" applyBorder="1" applyAlignment="1">
      <alignment vertical="center"/>
      <protection/>
    </xf>
    <xf numFmtId="164" fontId="5" fillId="0" borderId="0" xfId="0" applyNumberFormat="1" applyFont="1" applyFill="1" applyBorder="1" applyAlignment="1">
      <alignment vertical="center"/>
    </xf>
    <xf numFmtId="166" fontId="5" fillId="0" borderId="0" xfId="0" applyNumberFormat="1" applyFont="1" applyFill="1" applyBorder="1" applyAlignment="1">
      <alignment horizontal="center" vertical="center"/>
    </xf>
    <xf numFmtId="164" fontId="5" fillId="0" borderId="0" xfId="0" applyNumberFormat="1" applyFont="1" applyBorder="1" applyAlignment="1">
      <alignment horizontal="right" vertical="center"/>
    </xf>
    <xf numFmtId="164" fontId="5" fillId="0" borderId="0" xfId="0" applyNumberFormat="1" applyFont="1" applyFill="1" applyBorder="1" applyAlignment="1">
      <alignment horizontal="right" vertical="center"/>
    </xf>
    <xf numFmtId="164" fontId="5" fillId="33" borderId="0" xfId="0" applyNumberFormat="1" applyFont="1" applyFill="1" applyBorder="1" applyAlignment="1">
      <alignment horizontal="right" vertical="center"/>
    </xf>
    <xf numFmtId="0" fontId="73"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0" xfId="0" applyFont="1" applyFill="1" applyBorder="1" applyAlignment="1">
      <alignment wrapText="1"/>
    </xf>
    <xf numFmtId="0" fontId="7" fillId="33" borderId="0" xfId="0" applyFont="1" applyFill="1" applyBorder="1" applyAlignment="1">
      <alignment horizontal="center" vertical="center"/>
    </xf>
    <xf numFmtId="165" fontId="5" fillId="0" borderId="0" xfId="0" applyNumberFormat="1" applyFont="1" applyBorder="1" applyAlignment="1">
      <alignment horizontal="center" vertical="center"/>
    </xf>
    <xf numFmtId="164" fontId="5" fillId="33" borderId="0" xfId="77" applyNumberFormat="1" applyFont="1" applyFill="1" applyBorder="1" applyAlignment="1">
      <alignment vertical="center"/>
      <protection/>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xf>
    <xf numFmtId="0" fontId="73" fillId="0" borderId="0" xfId="0" applyFont="1" applyBorder="1" applyAlignment="1">
      <alignment wrapText="1"/>
    </xf>
    <xf numFmtId="0" fontId="74" fillId="33" borderId="0" xfId="0" applyFont="1" applyFill="1" applyBorder="1" applyAlignment="1">
      <alignment horizontal="center" vertical="center"/>
    </xf>
    <xf numFmtId="0" fontId="5" fillId="0" borderId="0" xfId="0" applyFont="1" applyBorder="1" applyAlignment="1">
      <alignment horizontal="center" vertical="center"/>
    </xf>
    <xf numFmtId="164" fontId="5" fillId="0" borderId="0" xfId="0" applyNumberFormat="1" applyFont="1" applyBorder="1" applyAlignment="1">
      <alignment vertical="center"/>
    </xf>
    <xf numFmtId="0" fontId="5" fillId="0" borderId="0" xfId="0" applyFont="1" applyBorder="1" applyAlignment="1">
      <alignment wrapText="1"/>
    </xf>
    <xf numFmtId="2" fontId="5" fillId="0" borderId="0" xfId="0" applyNumberFormat="1" applyFont="1" applyBorder="1" applyAlignment="1">
      <alignment vertical="center"/>
    </xf>
    <xf numFmtId="2" fontId="5" fillId="0" borderId="0" xfId="0" applyNumberFormat="1" applyFont="1" applyFill="1" applyBorder="1" applyAlignment="1">
      <alignment vertical="center"/>
    </xf>
    <xf numFmtId="2" fontId="5" fillId="0" borderId="0" xfId="0" applyNumberFormat="1" applyFont="1" applyBorder="1" applyAlignment="1">
      <alignment horizontal="right" vertical="center"/>
    </xf>
    <xf numFmtId="2" fontId="5" fillId="0" borderId="0" xfId="0" applyNumberFormat="1" applyFont="1" applyFill="1" applyBorder="1" applyAlignment="1">
      <alignment horizontal="right" vertical="center"/>
    </xf>
    <xf numFmtId="0" fontId="73" fillId="0" borderId="0" xfId="0" applyFont="1" applyBorder="1" applyAlignment="1">
      <alignment horizontal="center" vertical="center" wrapText="1"/>
    </xf>
    <xf numFmtId="0" fontId="73" fillId="0" borderId="0" xfId="0" applyFont="1" applyBorder="1" applyAlignment="1">
      <alignment horizontal="center" vertical="center"/>
    </xf>
    <xf numFmtId="2" fontId="5" fillId="0" borderId="0" xfId="0" applyNumberFormat="1" applyFont="1" applyBorder="1" applyAlignment="1">
      <alignment/>
    </xf>
    <xf numFmtId="0" fontId="75" fillId="0" borderId="0" xfId="0" applyFont="1" applyAlignment="1">
      <alignment wrapText="1"/>
    </xf>
    <xf numFmtId="0" fontId="75" fillId="0" borderId="0" xfId="0" applyFont="1" applyAlignment="1">
      <alignment/>
    </xf>
    <xf numFmtId="166" fontId="75" fillId="0" borderId="0" xfId="0" applyNumberFormat="1" applyFont="1" applyAlignment="1">
      <alignment/>
    </xf>
    <xf numFmtId="164" fontId="75" fillId="0" borderId="0" xfId="0" applyNumberFormat="1" applyFont="1" applyAlignment="1">
      <alignment/>
    </xf>
    <xf numFmtId="0" fontId="76" fillId="0" borderId="0" xfId="0" applyFont="1" applyAlignment="1">
      <alignment/>
    </xf>
    <xf numFmtId="166" fontId="76" fillId="0" borderId="0" xfId="0" applyNumberFormat="1" applyFont="1" applyAlignment="1">
      <alignment/>
    </xf>
    <xf numFmtId="4" fontId="76" fillId="0" borderId="0" xfId="0" applyNumberFormat="1" applyFont="1" applyAlignment="1">
      <alignment/>
    </xf>
    <xf numFmtId="0" fontId="5" fillId="0" borderId="19" xfId="0" applyFont="1" applyFill="1" applyBorder="1" applyAlignment="1">
      <alignment horizontal="center" vertical="center"/>
    </xf>
    <xf numFmtId="0" fontId="73" fillId="0" borderId="19" xfId="0" applyFont="1" applyFill="1" applyBorder="1" applyAlignment="1">
      <alignment horizontal="center" vertical="center"/>
    </xf>
    <xf numFmtId="0" fontId="5" fillId="0" borderId="19" xfId="0" applyFont="1" applyBorder="1" applyAlignment="1">
      <alignment horizontal="center" vertical="center"/>
    </xf>
    <xf numFmtId="0" fontId="73"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33" borderId="19" xfId="0" applyFont="1" applyFill="1" applyBorder="1" applyAlignment="1">
      <alignment horizontal="center" vertical="center"/>
    </xf>
    <xf numFmtId="0" fontId="73" fillId="0" borderId="19" xfId="0" applyFont="1" applyFill="1" applyBorder="1" applyAlignment="1">
      <alignment horizontal="center"/>
    </xf>
    <xf numFmtId="0" fontId="5" fillId="0" borderId="0" xfId="0" applyFont="1" applyBorder="1" applyAlignment="1">
      <alignment horizontal="center"/>
    </xf>
    <xf numFmtId="164" fontId="9" fillId="0" borderId="0" xfId="77" applyNumberFormat="1" applyFont="1" applyFill="1" applyBorder="1" applyAlignment="1">
      <alignment vertical="center"/>
      <protection/>
    </xf>
    <xf numFmtId="0" fontId="9" fillId="0" borderId="0" xfId="0" applyFont="1" applyBorder="1" applyAlignment="1">
      <alignment/>
    </xf>
    <xf numFmtId="0" fontId="5" fillId="0" borderId="0" xfId="0" applyFont="1" applyBorder="1" applyAlignment="1">
      <alignment/>
    </xf>
    <xf numFmtId="164" fontId="9" fillId="0" borderId="11" xfId="0" applyNumberFormat="1" applyFont="1" applyBorder="1" applyAlignment="1">
      <alignment horizontal="right" vertical="center"/>
    </xf>
    <xf numFmtId="164" fontId="9" fillId="0" borderId="11" xfId="0" applyNumberFormat="1" applyFont="1" applyFill="1" applyBorder="1" applyAlignment="1">
      <alignment horizontal="right" vertical="center"/>
    </xf>
    <xf numFmtId="164" fontId="9" fillId="33" borderId="11" xfId="0" applyNumberFormat="1" applyFont="1" applyFill="1" applyBorder="1" applyAlignment="1">
      <alignment horizontal="right" vertical="center"/>
    </xf>
    <xf numFmtId="164" fontId="9" fillId="0" borderId="11" xfId="0" applyNumberFormat="1" applyFont="1" applyFill="1" applyBorder="1" applyAlignment="1">
      <alignment vertical="center"/>
    </xf>
    <xf numFmtId="166" fontId="9" fillId="0" borderId="11" xfId="0" applyNumberFormat="1" applyFont="1" applyFill="1" applyBorder="1" applyAlignment="1">
      <alignment horizontal="center" vertical="center"/>
    </xf>
    <xf numFmtId="164" fontId="9" fillId="0" borderId="18" xfId="0" applyNumberFormat="1" applyFont="1" applyBorder="1" applyAlignment="1">
      <alignment horizontal="right" vertical="center"/>
    </xf>
    <xf numFmtId="164" fontId="9" fillId="0" borderId="18" xfId="0" applyNumberFormat="1" applyFont="1" applyFill="1" applyBorder="1" applyAlignment="1">
      <alignment horizontal="right" vertical="center"/>
    </xf>
    <xf numFmtId="0" fontId="9" fillId="0" borderId="11" xfId="0" applyFont="1" applyBorder="1" applyAlignment="1">
      <alignment/>
    </xf>
    <xf numFmtId="0" fontId="74"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1" xfId="0" applyFont="1" applyFill="1" applyBorder="1" applyAlignment="1">
      <alignment horizontal="center" vertical="center" wrapText="1"/>
    </xf>
    <xf numFmtId="0" fontId="77" fillId="0" borderId="0" xfId="0" applyFont="1" applyAlignment="1">
      <alignment/>
    </xf>
    <xf numFmtId="164" fontId="9" fillId="0" borderId="23" xfId="77" applyNumberFormat="1" applyFont="1" applyFill="1" applyBorder="1" applyAlignment="1">
      <alignment horizontal="left" vertical="center"/>
      <protection/>
    </xf>
    <xf numFmtId="164" fontId="9" fillId="0" borderId="24" xfId="77" applyNumberFormat="1" applyFont="1" applyFill="1" applyBorder="1" applyAlignment="1">
      <alignment horizontal="left" vertical="center"/>
      <protection/>
    </xf>
    <xf numFmtId="164" fontId="9" fillId="0" borderId="25" xfId="77" applyNumberFormat="1" applyFont="1" applyFill="1" applyBorder="1" applyAlignment="1">
      <alignment horizontal="left" vertical="center"/>
      <protection/>
    </xf>
    <xf numFmtId="0" fontId="78" fillId="0" borderId="0" xfId="0" applyFont="1" applyAlignment="1">
      <alignment horizontal="center" vertical="center"/>
    </xf>
    <xf numFmtId="0" fontId="9" fillId="0" borderId="26"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164" fontId="9" fillId="0" borderId="23" xfId="77" applyNumberFormat="1" applyFont="1" applyFill="1" applyBorder="1" applyAlignment="1">
      <alignment vertical="center"/>
      <protection/>
    </xf>
    <xf numFmtId="164" fontId="9" fillId="0" borderId="24" xfId="77" applyNumberFormat="1" applyFont="1" applyFill="1" applyBorder="1" applyAlignment="1">
      <alignment vertical="center"/>
      <protection/>
    </xf>
    <xf numFmtId="164" fontId="9" fillId="0" borderId="25" xfId="77" applyNumberFormat="1" applyFont="1" applyFill="1" applyBorder="1" applyAlignment="1">
      <alignment vertical="center"/>
      <protection/>
    </xf>
    <xf numFmtId="0" fontId="5" fillId="0"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8" xfId="0" applyFont="1" applyFill="1" applyBorder="1" applyAlignment="1">
      <alignment horizontal="center" vertical="center"/>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2 2" xfId="45"/>
    <cellStyle name="Dziesiętny 3" xfId="46"/>
    <cellStyle name="Dziesiętny 3 2" xfId="47"/>
    <cellStyle name="Excel Built-in Normal 1" xfId="48"/>
    <cellStyle name="Heading" xfId="49"/>
    <cellStyle name="Heading1" xfId="50"/>
    <cellStyle name="Komórka połączona" xfId="51"/>
    <cellStyle name="Komórka zaznaczona" xfId="52"/>
    <cellStyle name="Nagłówek 1" xfId="53"/>
    <cellStyle name="Nagłówek 2" xfId="54"/>
    <cellStyle name="Nagłówek 3" xfId="55"/>
    <cellStyle name="Nagłówek 4" xfId="56"/>
    <cellStyle name="Neutralne" xfId="57"/>
    <cellStyle name="Normal 2 16" xfId="58"/>
    <cellStyle name="Normal 2 16 2" xfId="59"/>
    <cellStyle name="Normal_wyysyjqqhjq9yjqjys9lys4sl8dl4C2lhyh9Ch2q 1 " xfId="60"/>
    <cellStyle name="Normalny 2" xfId="61"/>
    <cellStyle name="Normalny 2 2" xfId="62"/>
    <cellStyle name="Normalny 2 2 2" xfId="63"/>
    <cellStyle name="Normalny 3" xfId="64"/>
    <cellStyle name="Normalny 3 2" xfId="65"/>
    <cellStyle name="Normalny 3 3" xfId="66"/>
    <cellStyle name="Normalny 4" xfId="67"/>
    <cellStyle name="Normalny 4 2" xfId="68"/>
    <cellStyle name="Normalny 5" xfId="69"/>
    <cellStyle name="Normalny 5 2" xfId="70"/>
    <cellStyle name="Normalny 5 2 2" xfId="71"/>
    <cellStyle name="Normalny 6" xfId="72"/>
    <cellStyle name="Normalny 6 2" xfId="73"/>
    <cellStyle name="Normalny 7" xfId="74"/>
    <cellStyle name="Normalny 8" xfId="75"/>
    <cellStyle name="Normalny_Centralna ster. Chełm" xfId="76"/>
    <cellStyle name="Normalny_Wycena stawka VAT" xfId="77"/>
    <cellStyle name="Obliczenia" xfId="78"/>
    <cellStyle name="Percent" xfId="79"/>
    <cellStyle name="Procentowy 2" xfId="80"/>
    <cellStyle name="Procentowy 2 2" xfId="81"/>
    <cellStyle name="Procentowy 3" xfId="82"/>
    <cellStyle name="Result" xfId="83"/>
    <cellStyle name="Result2" xfId="84"/>
    <cellStyle name="Suma" xfId="85"/>
    <cellStyle name="Tekst objaśnienia" xfId="86"/>
    <cellStyle name="Tekst ostrzeżenia" xfId="87"/>
    <cellStyle name="Tytuł" xfId="88"/>
    <cellStyle name="Uwaga" xfId="89"/>
    <cellStyle name="Currency" xfId="90"/>
    <cellStyle name="Currency [0]" xfId="91"/>
    <cellStyle name="Walutowy 2" xfId="92"/>
    <cellStyle name="Walutowy 2 2" xfId="93"/>
    <cellStyle name="Walutowy 3" xfId="94"/>
    <cellStyle name="Złe"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154"/>
  <sheetViews>
    <sheetView tabSelected="1" zoomScale="75" zoomScaleNormal="75" zoomScaleSheetLayoutView="75" zoomScalePageLayoutView="0" workbookViewId="0" topLeftCell="A121">
      <selection activeCell="C148" sqref="C148:G148"/>
    </sheetView>
  </sheetViews>
  <sheetFormatPr defaultColWidth="8.00390625" defaultRowHeight="14.25"/>
  <cols>
    <col min="1" max="1" width="7.875" style="0" customWidth="1"/>
    <col min="2" max="2" width="9.00390625" style="0" customWidth="1"/>
    <col min="3" max="3" width="58.625" style="4" customWidth="1"/>
    <col min="4" max="4" width="25.00390625" style="2" customWidth="1"/>
    <col min="5" max="5" width="11.25390625" style="2" customWidth="1"/>
    <col min="6" max="6" width="8.875" style="0" customWidth="1"/>
    <col min="7" max="7" width="8.25390625" style="0" customWidth="1"/>
    <col min="8" max="8" width="10.625" style="0" customWidth="1"/>
    <col min="9" max="9" width="10.00390625" style="0" customWidth="1"/>
    <col min="10" max="10" width="5.50390625" style="3" customWidth="1"/>
    <col min="11" max="11" width="13.00390625" style="0" customWidth="1"/>
    <col min="12" max="12" width="12.50390625" style="0" customWidth="1"/>
    <col min="13" max="13" width="14.75390625" style="0" customWidth="1"/>
  </cols>
  <sheetData>
    <row r="1" spans="1:12" ht="15">
      <c r="A1" t="s">
        <v>179</v>
      </c>
      <c r="C1" s="1"/>
      <c r="L1" s="148" t="s">
        <v>181</v>
      </c>
    </row>
    <row r="2" spans="1:13" ht="38.25" customHeight="1">
      <c r="A2" s="152" t="s">
        <v>180</v>
      </c>
      <c r="B2" s="152"/>
      <c r="C2" s="152"/>
      <c r="D2" s="152"/>
      <c r="E2" s="152"/>
      <c r="F2" s="152"/>
      <c r="G2" s="152"/>
      <c r="H2" s="152"/>
      <c r="I2" s="152"/>
      <c r="J2" s="152"/>
      <c r="K2" s="152"/>
      <c r="L2" s="152"/>
      <c r="M2" s="152"/>
    </row>
    <row r="3" spans="1:13" ht="14.25">
      <c r="A3" s="44"/>
      <c r="B3" s="44"/>
      <c r="C3" s="1"/>
      <c r="D3" s="45"/>
      <c r="E3" s="45"/>
      <c r="F3" s="44"/>
      <c r="G3" s="44"/>
      <c r="H3" s="44"/>
      <c r="I3" s="44"/>
      <c r="J3" s="46"/>
      <c r="K3" s="44"/>
      <c r="L3" s="44"/>
      <c r="M3" s="44"/>
    </row>
    <row r="4" spans="1:13" s="9" customFormat="1" ht="51">
      <c r="A4" s="49" t="s">
        <v>0</v>
      </c>
      <c r="B4" s="49" t="s">
        <v>1</v>
      </c>
      <c r="C4" s="50" t="s">
        <v>2</v>
      </c>
      <c r="D4" s="50" t="s">
        <v>3</v>
      </c>
      <c r="E4" s="50" t="s">
        <v>152</v>
      </c>
      <c r="F4" s="50" t="s">
        <v>4</v>
      </c>
      <c r="G4" s="50" t="s">
        <v>5</v>
      </c>
      <c r="H4" s="50" t="s">
        <v>69</v>
      </c>
      <c r="I4" s="50" t="s">
        <v>6</v>
      </c>
      <c r="J4" s="51" t="s">
        <v>153</v>
      </c>
      <c r="K4" s="50" t="s">
        <v>8</v>
      </c>
      <c r="L4" s="50" t="s">
        <v>9</v>
      </c>
      <c r="M4" s="50" t="s">
        <v>7</v>
      </c>
    </row>
    <row r="5" spans="1:13" s="9" customFormat="1" ht="24" customHeight="1">
      <c r="A5" s="50">
        <v>1</v>
      </c>
      <c r="B5" s="50">
        <v>2</v>
      </c>
      <c r="C5" s="50">
        <v>3</v>
      </c>
      <c r="D5" s="50">
        <v>4</v>
      </c>
      <c r="E5" s="50">
        <v>5</v>
      </c>
      <c r="F5" s="50">
        <v>6</v>
      </c>
      <c r="G5" s="50">
        <v>7</v>
      </c>
      <c r="H5" s="50">
        <v>8</v>
      </c>
      <c r="I5" s="50">
        <v>9</v>
      </c>
      <c r="J5" s="53">
        <v>10</v>
      </c>
      <c r="K5" s="50">
        <v>11</v>
      </c>
      <c r="L5" s="50">
        <v>12</v>
      </c>
      <c r="M5" s="50">
        <v>13</v>
      </c>
    </row>
    <row r="6" spans="1:13" s="9" customFormat="1" ht="14.25">
      <c r="A6" s="47"/>
      <c r="B6" s="47"/>
      <c r="C6" s="48"/>
      <c r="D6" s="48"/>
      <c r="E6" s="48"/>
      <c r="F6" s="48"/>
      <c r="G6" s="48"/>
      <c r="H6" s="48"/>
      <c r="I6" s="48"/>
      <c r="J6" s="52"/>
      <c r="K6" s="48"/>
      <c r="L6" s="48"/>
      <c r="M6" s="48"/>
    </row>
    <row r="7" spans="1:13" s="9" customFormat="1" ht="14.25">
      <c r="A7" s="47"/>
      <c r="B7" s="47"/>
      <c r="C7" s="48"/>
      <c r="D7" s="48"/>
      <c r="E7" s="48"/>
      <c r="F7" s="48"/>
      <c r="G7" s="48"/>
      <c r="H7" s="48"/>
      <c r="I7" s="48"/>
      <c r="J7" s="52"/>
      <c r="K7" s="48"/>
      <c r="L7" s="48"/>
      <c r="M7" s="48"/>
    </row>
    <row r="8" spans="1:13" s="9" customFormat="1" ht="135">
      <c r="A8" s="162">
        <v>1</v>
      </c>
      <c r="B8" s="55" t="s">
        <v>10</v>
      </c>
      <c r="C8" s="16" t="s">
        <v>80</v>
      </c>
      <c r="D8" s="54"/>
      <c r="E8" s="54"/>
      <c r="F8" s="55" t="s">
        <v>11</v>
      </c>
      <c r="G8" s="54">
        <v>450</v>
      </c>
      <c r="H8" s="56"/>
      <c r="I8" s="57">
        <f>H8*J8+H8</f>
        <v>0</v>
      </c>
      <c r="J8" s="58">
        <v>0.08</v>
      </c>
      <c r="K8" s="59">
        <f>G8*H8</f>
        <v>0</v>
      </c>
      <c r="L8" s="60">
        <f>M8-K8</f>
        <v>0</v>
      </c>
      <c r="M8" s="61">
        <f>G8*I8</f>
        <v>0</v>
      </c>
    </row>
    <row r="9" spans="1:13" s="9" customFormat="1" ht="60">
      <c r="A9" s="162"/>
      <c r="B9" s="55" t="s">
        <v>12</v>
      </c>
      <c r="C9" s="17" t="s">
        <v>85</v>
      </c>
      <c r="D9" s="62"/>
      <c r="E9" s="62"/>
      <c r="F9" s="63" t="s">
        <v>11</v>
      </c>
      <c r="G9" s="62">
        <v>350</v>
      </c>
      <c r="H9" s="56"/>
      <c r="I9" s="57">
        <f>H9*J9+H9</f>
        <v>0</v>
      </c>
      <c r="J9" s="58">
        <v>0.08</v>
      </c>
      <c r="K9" s="59">
        <f>G9*H9</f>
        <v>0</v>
      </c>
      <c r="L9" s="60">
        <f>M9-K9</f>
        <v>0</v>
      </c>
      <c r="M9" s="61">
        <f>G9*I9</f>
        <v>0</v>
      </c>
    </row>
    <row r="10" spans="1:13" s="9" customFormat="1" ht="15">
      <c r="A10" s="162"/>
      <c r="B10" s="55" t="s">
        <v>13</v>
      </c>
      <c r="C10" s="17" t="s">
        <v>155</v>
      </c>
      <c r="D10" s="62"/>
      <c r="E10" s="62"/>
      <c r="F10" s="63" t="s">
        <v>11</v>
      </c>
      <c r="G10" s="62">
        <v>40</v>
      </c>
      <c r="H10" s="56"/>
      <c r="I10" s="57">
        <f>H10*J10+H10</f>
        <v>0</v>
      </c>
      <c r="J10" s="58">
        <v>0.08</v>
      </c>
      <c r="K10" s="59">
        <f>G10*H10</f>
        <v>0</v>
      </c>
      <c r="L10" s="60">
        <f>M10-K10</f>
        <v>0</v>
      </c>
      <c r="M10" s="61">
        <f>G10*I10</f>
        <v>0</v>
      </c>
    </row>
    <row r="11" spans="1:13" s="9" customFormat="1" ht="15.75">
      <c r="A11" s="123"/>
      <c r="B11" s="98"/>
      <c r="C11" s="18"/>
      <c r="D11" s="64"/>
      <c r="E11" s="64"/>
      <c r="F11" s="65"/>
      <c r="G11" s="64"/>
      <c r="H11" s="149" t="s">
        <v>101</v>
      </c>
      <c r="I11" s="150"/>
      <c r="J11" s="151"/>
      <c r="K11" s="137">
        <f>SUM(K8:K10)</f>
        <v>0</v>
      </c>
      <c r="L11" s="138">
        <f>SUM(L8:L10)</f>
        <v>0</v>
      </c>
      <c r="M11" s="139">
        <f>SUM(M8:M10)</f>
        <v>0</v>
      </c>
    </row>
    <row r="12" spans="1:13" s="6" customFormat="1" ht="15.75">
      <c r="A12" s="124"/>
      <c r="B12" s="80"/>
      <c r="C12" s="19"/>
      <c r="D12" s="66"/>
      <c r="E12" s="66"/>
      <c r="F12" s="67"/>
      <c r="G12" s="66"/>
      <c r="H12" s="134"/>
      <c r="I12" s="74"/>
      <c r="J12" s="75"/>
      <c r="K12" s="76"/>
      <c r="L12" s="77"/>
      <c r="M12" s="78"/>
    </row>
    <row r="13" spans="1:13" s="9" customFormat="1" ht="45">
      <c r="A13" s="103">
        <v>2</v>
      </c>
      <c r="B13" s="55" t="s">
        <v>70</v>
      </c>
      <c r="C13" s="17" t="s">
        <v>81</v>
      </c>
      <c r="D13" s="62"/>
      <c r="E13" s="62"/>
      <c r="F13" s="63" t="s">
        <v>11</v>
      </c>
      <c r="G13" s="62">
        <v>25</v>
      </c>
      <c r="H13" s="56"/>
      <c r="I13" s="68">
        <f>H13*J13+H13</f>
        <v>0</v>
      </c>
      <c r="J13" s="69">
        <v>0.08</v>
      </c>
      <c r="K13" s="70">
        <f>G13*H13</f>
        <v>0</v>
      </c>
      <c r="L13" s="71">
        <f>M13-K13</f>
        <v>0</v>
      </c>
      <c r="M13" s="72">
        <f>G13*I13</f>
        <v>0</v>
      </c>
    </row>
    <row r="14" spans="1:13" s="9" customFormat="1" ht="15.75">
      <c r="A14" s="125"/>
      <c r="B14" s="98"/>
      <c r="C14" s="18"/>
      <c r="D14" s="64"/>
      <c r="E14" s="64"/>
      <c r="F14" s="65"/>
      <c r="G14" s="64"/>
      <c r="H14" s="149" t="s">
        <v>104</v>
      </c>
      <c r="I14" s="150"/>
      <c r="J14" s="151"/>
      <c r="K14" s="137">
        <f>SUM(K13)</f>
        <v>0</v>
      </c>
      <c r="L14" s="138">
        <f>SUM(L13)</f>
        <v>0</v>
      </c>
      <c r="M14" s="139">
        <f>SUM(M13)</f>
        <v>0</v>
      </c>
    </row>
    <row r="15" spans="1:13" s="9" customFormat="1" ht="15">
      <c r="A15" s="125"/>
      <c r="B15" s="98"/>
      <c r="C15" s="18"/>
      <c r="D15" s="64"/>
      <c r="E15" s="64"/>
      <c r="F15" s="65"/>
      <c r="G15" s="64"/>
      <c r="H15" s="73"/>
      <c r="I15" s="74"/>
      <c r="J15" s="75"/>
      <c r="K15" s="76"/>
      <c r="L15" s="77"/>
      <c r="M15" s="78"/>
    </row>
    <row r="16" spans="1:13" s="9" customFormat="1" ht="60">
      <c r="A16" s="103">
        <v>3</v>
      </c>
      <c r="B16" s="55" t="s">
        <v>14</v>
      </c>
      <c r="C16" s="17" t="s">
        <v>82</v>
      </c>
      <c r="D16" s="62"/>
      <c r="E16" s="62"/>
      <c r="F16" s="63" t="s">
        <v>11</v>
      </c>
      <c r="G16" s="62">
        <v>6</v>
      </c>
      <c r="H16" s="56"/>
      <c r="I16" s="68">
        <f>H16*J16+H16</f>
        <v>0</v>
      </c>
      <c r="J16" s="69">
        <v>0.08</v>
      </c>
      <c r="K16" s="70">
        <f>G16*H16</f>
        <v>0</v>
      </c>
      <c r="L16" s="71">
        <f>M16-K16</f>
        <v>0</v>
      </c>
      <c r="M16" s="72">
        <f>G16*I16</f>
        <v>0</v>
      </c>
    </row>
    <row r="17" spans="1:13" s="9" customFormat="1" ht="15.75">
      <c r="A17" s="106"/>
      <c r="B17" s="98"/>
      <c r="C17" s="18"/>
      <c r="D17" s="64"/>
      <c r="E17" s="64"/>
      <c r="F17" s="65"/>
      <c r="G17" s="64"/>
      <c r="H17" s="149" t="s">
        <v>105</v>
      </c>
      <c r="I17" s="150"/>
      <c r="J17" s="151"/>
      <c r="K17" s="137">
        <f>SUM(K16)</f>
        <v>0</v>
      </c>
      <c r="L17" s="138">
        <f>SUM(L16)</f>
        <v>0</v>
      </c>
      <c r="M17" s="139">
        <f>SUM(M16)</f>
        <v>0</v>
      </c>
    </row>
    <row r="18" spans="1:13" s="9" customFormat="1" ht="15">
      <c r="A18" s="106"/>
      <c r="B18" s="98"/>
      <c r="C18" s="18"/>
      <c r="D18" s="64"/>
      <c r="E18" s="64"/>
      <c r="F18" s="65"/>
      <c r="G18" s="64"/>
      <c r="H18" s="73"/>
      <c r="I18" s="74"/>
      <c r="J18" s="75"/>
      <c r="K18" s="76"/>
      <c r="L18" s="77"/>
      <c r="M18" s="78"/>
    </row>
    <row r="19" spans="1:13" s="11" customFormat="1" ht="105">
      <c r="A19" s="163">
        <v>4</v>
      </c>
      <c r="B19" s="63" t="s">
        <v>15</v>
      </c>
      <c r="C19" s="17" t="s">
        <v>83</v>
      </c>
      <c r="D19" s="62"/>
      <c r="E19" s="62"/>
      <c r="F19" s="63" t="s">
        <v>11</v>
      </c>
      <c r="G19" s="62">
        <v>20</v>
      </c>
      <c r="H19" s="56"/>
      <c r="I19" s="68">
        <f>H19*J19+H19</f>
        <v>0</v>
      </c>
      <c r="J19" s="69">
        <v>0.08</v>
      </c>
      <c r="K19" s="70">
        <f>G19*H19</f>
        <v>0</v>
      </c>
      <c r="L19" s="71">
        <f>M19-K19</f>
        <v>0</v>
      </c>
      <c r="M19" s="72">
        <f>G19*I19</f>
        <v>0</v>
      </c>
    </row>
    <row r="20" spans="1:13" s="9" customFormat="1" ht="105">
      <c r="A20" s="163"/>
      <c r="B20" s="55" t="s">
        <v>16</v>
      </c>
      <c r="C20" s="17" t="s">
        <v>84</v>
      </c>
      <c r="D20" s="62"/>
      <c r="E20" s="62"/>
      <c r="F20" s="63" t="s">
        <v>11</v>
      </c>
      <c r="G20" s="62">
        <v>40</v>
      </c>
      <c r="H20" s="56"/>
      <c r="I20" s="68">
        <f>H20*J20+H20</f>
        <v>0</v>
      </c>
      <c r="J20" s="69">
        <v>0.08</v>
      </c>
      <c r="K20" s="70">
        <f>G20*H20</f>
        <v>0</v>
      </c>
      <c r="L20" s="71">
        <f>M20-K20</f>
        <v>0</v>
      </c>
      <c r="M20" s="72">
        <f>G20*I20</f>
        <v>0</v>
      </c>
    </row>
    <row r="21" spans="1:13" s="9" customFormat="1" ht="120">
      <c r="A21" s="163"/>
      <c r="B21" s="55" t="s">
        <v>17</v>
      </c>
      <c r="C21" s="17" t="s">
        <v>182</v>
      </c>
      <c r="D21" s="62"/>
      <c r="E21" s="62"/>
      <c r="F21" s="63" t="s">
        <v>11</v>
      </c>
      <c r="G21" s="62">
        <v>30</v>
      </c>
      <c r="H21" s="56"/>
      <c r="I21" s="68">
        <f>H21*J21+H21</f>
        <v>0</v>
      </c>
      <c r="J21" s="69">
        <v>0.08</v>
      </c>
      <c r="K21" s="70">
        <f>G21*H21</f>
        <v>0</v>
      </c>
      <c r="L21" s="71">
        <f>M21-K21</f>
        <v>0</v>
      </c>
      <c r="M21" s="72">
        <f>G21*I21</f>
        <v>0</v>
      </c>
    </row>
    <row r="22" spans="1:13" s="9" customFormat="1" ht="105">
      <c r="A22" s="163"/>
      <c r="B22" s="55" t="s">
        <v>18</v>
      </c>
      <c r="C22" s="16" t="s">
        <v>183</v>
      </c>
      <c r="D22" s="54"/>
      <c r="E22" s="54"/>
      <c r="F22" s="55" t="s">
        <v>11</v>
      </c>
      <c r="G22" s="62">
        <v>15</v>
      </c>
      <c r="H22" s="56"/>
      <c r="I22" s="68">
        <f>H22*J22+H22</f>
        <v>0</v>
      </c>
      <c r="J22" s="69">
        <v>0.08</v>
      </c>
      <c r="K22" s="70">
        <f>G22*H22</f>
        <v>0</v>
      </c>
      <c r="L22" s="71">
        <f>M22-K22</f>
        <v>0</v>
      </c>
      <c r="M22" s="72">
        <f>G22*I22</f>
        <v>0</v>
      </c>
    </row>
    <row r="23" spans="1:13" s="6" customFormat="1" ht="15.75">
      <c r="A23" s="126"/>
      <c r="B23" s="80"/>
      <c r="C23" s="20"/>
      <c r="D23" s="79"/>
      <c r="E23" s="79"/>
      <c r="F23" s="80"/>
      <c r="G23" s="66"/>
      <c r="H23" s="149" t="s">
        <v>102</v>
      </c>
      <c r="I23" s="150"/>
      <c r="J23" s="151"/>
      <c r="K23" s="137">
        <f>SUM(K19:K22)</f>
        <v>0</v>
      </c>
      <c r="L23" s="138">
        <f>SUM(L19:L22)</f>
        <v>0</v>
      </c>
      <c r="M23" s="139">
        <f>SUM(M19:M22)</f>
        <v>0</v>
      </c>
    </row>
    <row r="24" spans="1:13" s="6" customFormat="1" ht="15">
      <c r="A24" s="126"/>
      <c r="B24" s="80"/>
      <c r="C24" s="20"/>
      <c r="D24" s="79"/>
      <c r="E24" s="79"/>
      <c r="F24" s="80"/>
      <c r="G24" s="66"/>
      <c r="H24" s="73"/>
      <c r="I24" s="74"/>
      <c r="J24" s="75"/>
      <c r="K24" s="76"/>
      <c r="L24" s="77"/>
      <c r="M24" s="78"/>
    </row>
    <row r="25" spans="1:13" s="11" customFormat="1" ht="180">
      <c r="A25" s="164">
        <v>5</v>
      </c>
      <c r="B25" s="127" t="s">
        <v>19</v>
      </c>
      <c r="C25" s="21" t="s">
        <v>164</v>
      </c>
      <c r="D25" s="81"/>
      <c r="E25" s="81"/>
      <c r="F25" s="82" t="s">
        <v>11</v>
      </c>
      <c r="G25" s="83">
        <v>10</v>
      </c>
      <c r="H25" s="56"/>
      <c r="I25" s="68">
        <f>H25*J25+H25</f>
        <v>0</v>
      </c>
      <c r="J25" s="69">
        <v>0.08</v>
      </c>
      <c r="K25" s="70">
        <f>G25*H25</f>
        <v>0</v>
      </c>
      <c r="L25" s="71">
        <f>M25-K25</f>
        <v>0</v>
      </c>
      <c r="M25" s="72">
        <f>G25*I25</f>
        <v>0</v>
      </c>
    </row>
    <row r="26" spans="1:13" s="9" customFormat="1" ht="75">
      <c r="A26" s="165"/>
      <c r="B26" s="128" t="s">
        <v>20</v>
      </c>
      <c r="C26" s="22" t="s">
        <v>165</v>
      </c>
      <c r="D26" s="81"/>
      <c r="E26" s="84"/>
      <c r="F26" s="85" t="s">
        <v>11</v>
      </c>
      <c r="G26" s="84">
        <v>10</v>
      </c>
      <c r="H26" s="56"/>
      <c r="I26" s="68">
        <f>H26*J26+H26</f>
        <v>0</v>
      </c>
      <c r="J26" s="69">
        <v>0.08</v>
      </c>
      <c r="K26" s="70">
        <f>G26*H26</f>
        <v>0</v>
      </c>
      <c r="L26" s="71">
        <f>M26-K26</f>
        <v>0</v>
      </c>
      <c r="M26" s="72">
        <f>G26*I26</f>
        <v>0</v>
      </c>
    </row>
    <row r="27" spans="1:13" s="9" customFormat="1" ht="75">
      <c r="A27" s="165"/>
      <c r="B27" s="129" t="s">
        <v>21</v>
      </c>
      <c r="C27" s="23" t="s">
        <v>86</v>
      </c>
      <c r="D27" s="86"/>
      <c r="E27" s="86"/>
      <c r="F27" s="87" t="s">
        <v>11</v>
      </c>
      <c r="G27" s="88">
        <v>10</v>
      </c>
      <c r="H27" s="56"/>
      <c r="I27" s="68">
        <f>H27*J27+H27</f>
        <v>0</v>
      </c>
      <c r="J27" s="69">
        <v>0.08</v>
      </c>
      <c r="K27" s="70">
        <f>G27*H27</f>
        <v>0</v>
      </c>
      <c r="L27" s="71">
        <f>M27-K27</f>
        <v>0</v>
      </c>
      <c r="M27" s="72">
        <f>G27*I27</f>
        <v>0</v>
      </c>
    </row>
    <row r="28" spans="1:13" s="9" customFormat="1" ht="165">
      <c r="A28" s="166"/>
      <c r="B28" s="130" t="s">
        <v>22</v>
      </c>
      <c r="C28" s="24" t="s">
        <v>166</v>
      </c>
      <c r="D28" s="89"/>
      <c r="E28" s="89"/>
      <c r="F28" s="90" t="s">
        <v>11</v>
      </c>
      <c r="G28" s="89">
        <v>40</v>
      </c>
      <c r="H28" s="56"/>
      <c r="I28" s="68">
        <f>H28*J28+H28</f>
        <v>0</v>
      </c>
      <c r="J28" s="69">
        <v>0.08</v>
      </c>
      <c r="K28" s="70">
        <f>G28*H28</f>
        <v>0</v>
      </c>
      <c r="L28" s="71">
        <f>M28-K28</f>
        <v>0</v>
      </c>
      <c r="M28" s="72">
        <f>G28*I28</f>
        <v>0</v>
      </c>
    </row>
    <row r="29" spans="1:13" s="6" customFormat="1" ht="15.75">
      <c r="A29" s="126"/>
      <c r="B29" s="80"/>
      <c r="C29" s="20"/>
      <c r="D29" s="79"/>
      <c r="E29" s="79"/>
      <c r="F29" s="80"/>
      <c r="G29" s="79"/>
      <c r="H29" s="149" t="s">
        <v>103</v>
      </c>
      <c r="I29" s="150"/>
      <c r="J29" s="151"/>
      <c r="K29" s="137">
        <f>SUM(K25:K28)</f>
        <v>0</v>
      </c>
      <c r="L29" s="138">
        <f>SUM(L25:L28)</f>
        <v>0</v>
      </c>
      <c r="M29" s="137">
        <f>SUM(M25:M28)</f>
        <v>0</v>
      </c>
    </row>
    <row r="30" spans="1:13" s="6" customFormat="1" ht="15">
      <c r="A30" s="126"/>
      <c r="B30" s="80"/>
      <c r="C30" s="20"/>
      <c r="D30" s="79"/>
      <c r="E30" s="79"/>
      <c r="F30" s="80"/>
      <c r="G30" s="79"/>
      <c r="H30" s="73"/>
      <c r="I30" s="74"/>
      <c r="J30" s="75"/>
      <c r="K30" s="76"/>
      <c r="L30" s="77"/>
      <c r="M30" s="76"/>
    </row>
    <row r="31" spans="1:13" s="9" customFormat="1" ht="75">
      <c r="A31" s="162">
        <v>6</v>
      </c>
      <c r="B31" s="55" t="s">
        <v>23</v>
      </c>
      <c r="C31" s="25" t="s">
        <v>87</v>
      </c>
      <c r="D31" s="91"/>
      <c r="E31" s="91"/>
      <c r="F31" s="91" t="s">
        <v>11</v>
      </c>
      <c r="G31" s="62">
        <v>10</v>
      </c>
      <c r="H31" s="56"/>
      <c r="I31" s="68">
        <f aca="true" t="shared" si="0" ref="I31:I40">H31*J31+H31</f>
        <v>0</v>
      </c>
      <c r="J31" s="69">
        <v>0.08</v>
      </c>
      <c r="K31" s="70">
        <f aca="true" t="shared" si="1" ref="K31:K40">G31*H31</f>
        <v>0</v>
      </c>
      <c r="L31" s="71">
        <f aca="true" t="shared" si="2" ref="L31:L40">M31-K31</f>
        <v>0</v>
      </c>
      <c r="M31" s="72">
        <f aca="true" t="shared" si="3" ref="M31:M40">G31*I31</f>
        <v>0</v>
      </c>
    </row>
    <row r="32" spans="1:13" s="9" customFormat="1" ht="150">
      <c r="A32" s="162"/>
      <c r="B32" s="55" t="s">
        <v>24</v>
      </c>
      <c r="C32" s="26" t="s">
        <v>88</v>
      </c>
      <c r="D32" s="26"/>
      <c r="E32" s="26"/>
      <c r="F32" s="92" t="s">
        <v>11</v>
      </c>
      <c r="G32" s="62">
        <v>1</v>
      </c>
      <c r="H32" s="56"/>
      <c r="I32" s="68">
        <f t="shared" si="0"/>
        <v>0</v>
      </c>
      <c r="J32" s="69">
        <v>0.08</v>
      </c>
      <c r="K32" s="70">
        <f t="shared" si="1"/>
        <v>0</v>
      </c>
      <c r="L32" s="71">
        <f t="shared" si="2"/>
        <v>0</v>
      </c>
      <c r="M32" s="72">
        <f t="shared" si="3"/>
        <v>0</v>
      </c>
    </row>
    <row r="33" spans="1:13" s="9" customFormat="1" ht="150">
      <c r="A33" s="162"/>
      <c r="B33" s="55" t="s">
        <v>71</v>
      </c>
      <c r="C33" s="27" t="s">
        <v>89</v>
      </c>
      <c r="D33" s="26"/>
      <c r="E33" s="26"/>
      <c r="F33" s="92" t="s">
        <v>11</v>
      </c>
      <c r="G33" s="62">
        <v>1</v>
      </c>
      <c r="H33" s="56"/>
      <c r="I33" s="68">
        <f t="shared" si="0"/>
        <v>0</v>
      </c>
      <c r="J33" s="69">
        <v>0.08</v>
      </c>
      <c r="K33" s="70">
        <f t="shared" si="1"/>
        <v>0</v>
      </c>
      <c r="L33" s="71">
        <f t="shared" si="2"/>
        <v>0</v>
      </c>
      <c r="M33" s="72">
        <f t="shared" si="3"/>
        <v>0</v>
      </c>
    </row>
    <row r="34" spans="1:13" s="9" customFormat="1" ht="165">
      <c r="A34" s="162"/>
      <c r="B34" s="55" t="s">
        <v>25</v>
      </c>
      <c r="C34" s="27" t="s">
        <v>90</v>
      </c>
      <c r="D34" s="26"/>
      <c r="E34" s="26"/>
      <c r="F34" s="92" t="s">
        <v>26</v>
      </c>
      <c r="G34" s="62">
        <v>4</v>
      </c>
      <c r="H34" s="56"/>
      <c r="I34" s="68">
        <f t="shared" si="0"/>
        <v>0</v>
      </c>
      <c r="J34" s="69">
        <v>0.08</v>
      </c>
      <c r="K34" s="70">
        <f t="shared" si="1"/>
        <v>0</v>
      </c>
      <c r="L34" s="71">
        <f t="shared" si="2"/>
        <v>0</v>
      </c>
      <c r="M34" s="72">
        <f t="shared" si="3"/>
        <v>0</v>
      </c>
    </row>
    <row r="35" spans="1:13" s="9" customFormat="1" ht="90">
      <c r="A35" s="162"/>
      <c r="B35" s="55" t="s">
        <v>27</v>
      </c>
      <c r="C35" s="27" t="s">
        <v>28</v>
      </c>
      <c r="D35" s="26"/>
      <c r="E35" s="26"/>
      <c r="F35" s="63" t="s">
        <v>26</v>
      </c>
      <c r="G35" s="62">
        <v>2</v>
      </c>
      <c r="H35" s="56"/>
      <c r="I35" s="68">
        <f t="shared" si="0"/>
        <v>0</v>
      </c>
      <c r="J35" s="69">
        <v>0.08</v>
      </c>
      <c r="K35" s="70">
        <f t="shared" si="1"/>
        <v>0</v>
      </c>
      <c r="L35" s="71">
        <f t="shared" si="2"/>
        <v>0</v>
      </c>
      <c r="M35" s="72">
        <f t="shared" si="3"/>
        <v>0</v>
      </c>
    </row>
    <row r="36" spans="1:13" s="9" customFormat="1" ht="165">
      <c r="A36" s="162"/>
      <c r="B36" s="55" t="s">
        <v>29</v>
      </c>
      <c r="C36" s="28" t="s">
        <v>91</v>
      </c>
      <c r="D36" s="91"/>
      <c r="E36" s="91"/>
      <c r="F36" s="92" t="s">
        <v>11</v>
      </c>
      <c r="G36" s="62">
        <v>1</v>
      </c>
      <c r="H36" s="56"/>
      <c r="I36" s="68">
        <f t="shared" si="0"/>
        <v>0</v>
      </c>
      <c r="J36" s="69">
        <v>0.08</v>
      </c>
      <c r="K36" s="70">
        <f t="shared" si="1"/>
        <v>0</v>
      </c>
      <c r="L36" s="71">
        <f t="shared" si="2"/>
        <v>0</v>
      </c>
      <c r="M36" s="72">
        <f t="shared" si="3"/>
        <v>0</v>
      </c>
    </row>
    <row r="37" spans="1:13" s="9" customFormat="1" ht="105">
      <c r="A37" s="162"/>
      <c r="B37" s="55" t="s">
        <v>30</v>
      </c>
      <c r="C37" s="28" t="s">
        <v>92</v>
      </c>
      <c r="D37" s="26"/>
      <c r="E37" s="26"/>
      <c r="F37" s="63" t="s">
        <v>11</v>
      </c>
      <c r="G37" s="62">
        <v>1</v>
      </c>
      <c r="H37" s="56"/>
      <c r="I37" s="68">
        <f t="shared" si="0"/>
        <v>0</v>
      </c>
      <c r="J37" s="69">
        <v>0.08</v>
      </c>
      <c r="K37" s="70">
        <f t="shared" si="1"/>
        <v>0</v>
      </c>
      <c r="L37" s="71">
        <f t="shared" si="2"/>
        <v>0</v>
      </c>
      <c r="M37" s="72">
        <f t="shared" si="3"/>
        <v>0</v>
      </c>
    </row>
    <row r="38" spans="1:13" s="9" customFormat="1" ht="75">
      <c r="A38" s="162"/>
      <c r="B38" s="55" t="s">
        <v>31</v>
      </c>
      <c r="C38" s="28" t="s">
        <v>93</v>
      </c>
      <c r="D38" s="26"/>
      <c r="E38" s="26"/>
      <c r="F38" s="92" t="s">
        <v>11</v>
      </c>
      <c r="G38" s="62">
        <v>3</v>
      </c>
      <c r="H38" s="56"/>
      <c r="I38" s="68">
        <f t="shared" si="0"/>
        <v>0</v>
      </c>
      <c r="J38" s="69">
        <v>0.08</v>
      </c>
      <c r="K38" s="70">
        <f t="shared" si="1"/>
        <v>0</v>
      </c>
      <c r="L38" s="71">
        <f t="shared" si="2"/>
        <v>0</v>
      </c>
      <c r="M38" s="72">
        <f t="shared" si="3"/>
        <v>0</v>
      </c>
    </row>
    <row r="39" spans="1:13" s="9" customFormat="1" ht="15">
      <c r="A39" s="162"/>
      <c r="B39" s="55">
        <v>6.9</v>
      </c>
      <c r="C39" s="28" t="s">
        <v>94</v>
      </c>
      <c r="D39" s="26"/>
      <c r="E39" s="26"/>
      <c r="F39" s="92" t="s">
        <v>11</v>
      </c>
      <c r="G39" s="62">
        <v>3</v>
      </c>
      <c r="H39" s="56"/>
      <c r="I39" s="68">
        <f t="shared" si="0"/>
        <v>0</v>
      </c>
      <c r="J39" s="69">
        <v>0.08</v>
      </c>
      <c r="K39" s="70">
        <f t="shared" si="1"/>
        <v>0</v>
      </c>
      <c r="L39" s="71">
        <f t="shared" si="2"/>
        <v>0</v>
      </c>
      <c r="M39" s="72">
        <f t="shared" si="3"/>
        <v>0</v>
      </c>
    </row>
    <row r="40" spans="1:13" s="9" customFormat="1" ht="30">
      <c r="A40" s="162"/>
      <c r="B40" s="55" t="s">
        <v>32</v>
      </c>
      <c r="C40" s="28" t="s">
        <v>95</v>
      </c>
      <c r="D40" s="26"/>
      <c r="E40" s="26"/>
      <c r="F40" s="92" t="s">
        <v>33</v>
      </c>
      <c r="G40" s="62">
        <v>3</v>
      </c>
      <c r="H40" s="56"/>
      <c r="I40" s="68">
        <f t="shared" si="0"/>
        <v>0</v>
      </c>
      <c r="J40" s="69">
        <v>0.08</v>
      </c>
      <c r="K40" s="70">
        <f t="shared" si="1"/>
        <v>0</v>
      </c>
      <c r="L40" s="71">
        <f t="shared" si="2"/>
        <v>0</v>
      </c>
      <c r="M40" s="72">
        <f t="shared" si="3"/>
        <v>0</v>
      </c>
    </row>
    <row r="41" spans="1:13" s="9" customFormat="1" ht="15.75">
      <c r="A41" s="98"/>
      <c r="B41" s="98"/>
      <c r="C41" s="29"/>
      <c r="D41" s="93"/>
      <c r="E41" s="93"/>
      <c r="F41" s="94"/>
      <c r="G41" s="64"/>
      <c r="H41" s="159" t="s">
        <v>96</v>
      </c>
      <c r="I41" s="160"/>
      <c r="J41" s="161"/>
      <c r="K41" s="137">
        <f>SUM(K31:K40)</f>
        <v>0</v>
      </c>
      <c r="L41" s="138">
        <f>SUM(L31:L40)</f>
        <v>0</v>
      </c>
      <c r="M41" s="139">
        <f>SUM(M31:M40)</f>
        <v>0</v>
      </c>
    </row>
    <row r="42" spans="1:13" s="9" customFormat="1" ht="15">
      <c r="A42" s="98"/>
      <c r="B42" s="98"/>
      <c r="C42" s="29"/>
      <c r="D42" s="93"/>
      <c r="E42" s="93"/>
      <c r="F42" s="94"/>
      <c r="G42" s="64"/>
      <c r="H42" s="95"/>
      <c r="I42" s="74"/>
      <c r="J42" s="75"/>
      <c r="K42" s="78"/>
      <c r="L42" s="77"/>
      <c r="M42" s="78"/>
    </row>
    <row r="43" spans="1:13" s="10" customFormat="1" ht="75">
      <c r="A43" s="63">
        <v>7</v>
      </c>
      <c r="B43" s="63" t="s">
        <v>34</v>
      </c>
      <c r="C43" s="17" t="s">
        <v>97</v>
      </c>
      <c r="D43" s="62"/>
      <c r="E43" s="62"/>
      <c r="F43" s="63" t="s">
        <v>11</v>
      </c>
      <c r="G43" s="62">
        <v>200</v>
      </c>
      <c r="H43" s="56"/>
      <c r="I43" s="68">
        <f>H43*J43+H43</f>
        <v>0</v>
      </c>
      <c r="J43" s="69">
        <v>0.08</v>
      </c>
      <c r="K43" s="70">
        <f>G43*H43</f>
        <v>0</v>
      </c>
      <c r="L43" s="71">
        <f>M43-K43</f>
        <v>0</v>
      </c>
      <c r="M43" s="72">
        <f>G43*I43</f>
        <v>0</v>
      </c>
    </row>
    <row r="44" spans="1:13" s="10" customFormat="1" ht="15.75">
      <c r="A44" s="65"/>
      <c r="B44" s="65"/>
      <c r="C44" s="18"/>
      <c r="D44" s="64"/>
      <c r="E44" s="64"/>
      <c r="F44" s="65"/>
      <c r="G44" s="64"/>
      <c r="H44" s="159" t="s">
        <v>106</v>
      </c>
      <c r="I44" s="160"/>
      <c r="J44" s="161"/>
      <c r="K44" s="137">
        <f>SUM(K43)</f>
        <v>0</v>
      </c>
      <c r="L44" s="138">
        <f>SUM(L43)</f>
        <v>0</v>
      </c>
      <c r="M44" s="139">
        <f>SUM(M43)</f>
        <v>0</v>
      </c>
    </row>
    <row r="45" spans="1:13" s="10" customFormat="1" ht="15">
      <c r="A45" s="65"/>
      <c r="B45" s="65"/>
      <c r="C45" s="18"/>
      <c r="D45" s="64"/>
      <c r="E45" s="64"/>
      <c r="F45" s="65"/>
      <c r="G45" s="64"/>
      <c r="H45" s="96"/>
      <c r="I45" s="74"/>
      <c r="J45" s="75"/>
      <c r="K45" s="76"/>
      <c r="L45" s="77"/>
      <c r="M45" s="78"/>
    </row>
    <row r="46" spans="1:13" s="11" customFormat="1" ht="75">
      <c r="A46" s="63">
        <v>8</v>
      </c>
      <c r="B46" s="63" t="s">
        <v>35</v>
      </c>
      <c r="C46" s="17" t="s">
        <v>98</v>
      </c>
      <c r="D46" s="62"/>
      <c r="E46" s="62"/>
      <c r="F46" s="63" t="s">
        <v>11</v>
      </c>
      <c r="G46" s="62">
        <v>20</v>
      </c>
      <c r="H46" s="56"/>
      <c r="I46" s="68">
        <f>H46*J46+H46</f>
        <v>0</v>
      </c>
      <c r="J46" s="69">
        <v>0.08</v>
      </c>
      <c r="K46" s="70">
        <f>G46*H46</f>
        <v>0</v>
      </c>
      <c r="L46" s="71">
        <f>M46-K46</f>
        <v>0</v>
      </c>
      <c r="M46" s="72">
        <f>G46*I46</f>
        <v>0</v>
      </c>
    </row>
    <row r="47" spans="1:13" s="11" customFormat="1" ht="15.75">
      <c r="A47" s="65"/>
      <c r="B47" s="65"/>
      <c r="C47" s="18"/>
      <c r="D47" s="64"/>
      <c r="E47" s="64"/>
      <c r="F47" s="65"/>
      <c r="G47" s="64"/>
      <c r="H47" s="159" t="s">
        <v>107</v>
      </c>
      <c r="I47" s="160"/>
      <c r="J47" s="161"/>
      <c r="K47" s="137">
        <f>SUM(K46)</f>
        <v>0</v>
      </c>
      <c r="L47" s="138">
        <f>SUM(L46)</f>
        <v>0</v>
      </c>
      <c r="M47" s="139">
        <f>SUM(M46)</f>
        <v>0</v>
      </c>
    </row>
    <row r="48" spans="1:13" s="11" customFormat="1" ht="15">
      <c r="A48" s="65"/>
      <c r="B48" s="65"/>
      <c r="C48" s="18"/>
      <c r="D48" s="64"/>
      <c r="E48" s="64"/>
      <c r="F48" s="65"/>
      <c r="G48" s="64"/>
      <c r="H48" s="96"/>
      <c r="I48" s="74"/>
      <c r="J48" s="75"/>
      <c r="K48" s="76"/>
      <c r="L48" s="77"/>
      <c r="M48" s="78"/>
    </row>
    <row r="49" spans="1:13" s="10" customFormat="1" ht="75">
      <c r="A49" s="167">
        <v>9</v>
      </c>
      <c r="B49" s="63" t="s">
        <v>36</v>
      </c>
      <c r="C49" s="30" t="s">
        <v>167</v>
      </c>
      <c r="D49" s="62"/>
      <c r="E49" s="62"/>
      <c r="F49" s="63" t="s">
        <v>11</v>
      </c>
      <c r="G49" s="62">
        <v>10</v>
      </c>
      <c r="H49" s="56"/>
      <c r="I49" s="68">
        <f>H49*J49+H49</f>
        <v>0</v>
      </c>
      <c r="J49" s="69">
        <v>0.08</v>
      </c>
      <c r="K49" s="70">
        <f>G49*H49</f>
        <v>0</v>
      </c>
      <c r="L49" s="71">
        <f>M49-K49</f>
        <v>0</v>
      </c>
      <c r="M49" s="72">
        <f>G49*I49</f>
        <v>0</v>
      </c>
    </row>
    <row r="50" spans="1:13" s="9" customFormat="1" ht="105">
      <c r="A50" s="168"/>
      <c r="B50" s="55" t="s">
        <v>37</v>
      </c>
      <c r="C50" s="16" t="s">
        <v>168</v>
      </c>
      <c r="D50" s="54"/>
      <c r="E50" s="54"/>
      <c r="F50" s="55" t="s">
        <v>11</v>
      </c>
      <c r="G50" s="54">
        <v>40</v>
      </c>
      <c r="H50" s="56"/>
      <c r="I50" s="68">
        <f>H50*J50+H50</f>
        <v>0</v>
      </c>
      <c r="J50" s="69">
        <v>0.08</v>
      </c>
      <c r="K50" s="70">
        <f>G50*H50</f>
        <v>0</v>
      </c>
      <c r="L50" s="71">
        <f>M50-K50</f>
        <v>0</v>
      </c>
      <c r="M50" s="72">
        <f>G50*I50</f>
        <v>0</v>
      </c>
    </row>
    <row r="51" spans="1:13" s="9" customFormat="1" ht="90">
      <c r="A51" s="169"/>
      <c r="B51" s="55" t="s">
        <v>38</v>
      </c>
      <c r="C51" s="16" t="s">
        <v>99</v>
      </c>
      <c r="D51" s="54"/>
      <c r="E51" s="54"/>
      <c r="F51" s="55" t="s">
        <v>11</v>
      </c>
      <c r="G51" s="54">
        <v>10</v>
      </c>
      <c r="H51" s="56"/>
      <c r="I51" s="68">
        <f>H51*J51+H51</f>
        <v>0</v>
      </c>
      <c r="J51" s="69">
        <v>0.08</v>
      </c>
      <c r="K51" s="70">
        <f>G51*H51</f>
        <v>0</v>
      </c>
      <c r="L51" s="71">
        <f>M51-K51</f>
        <v>0</v>
      </c>
      <c r="M51" s="72">
        <f>G51*I51</f>
        <v>0</v>
      </c>
    </row>
    <row r="52" spans="1:13" s="6" customFormat="1" ht="15.75">
      <c r="A52" s="126"/>
      <c r="B52" s="80"/>
      <c r="C52" s="20"/>
      <c r="D52" s="79"/>
      <c r="E52" s="79"/>
      <c r="F52" s="80"/>
      <c r="G52" s="79"/>
      <c r="H52" s="149" t="s">
        <v>108</v>
      </c>
      <c r="I52" s="150"/>
      <c r="J52" s="151"/>
      <c r="K52" s="138">
        <f>SUM(K49:K51)</f>
        <v>0</v>
      </c>
      <c r="L52" s="138">
        <f>SUM(L49:L51)</f>
        <v>0</v>
      </c>
      <c r="M52" s="138">
        <f>SUM(M49:M51)</f>
        <v>0</v>
      </c>
    </row>
    <row r="53" spans="1:13" s="6" customFormat="1" ht="15">
      <c r="A53" s="126"/>
      <c r="B53" s="80"/>
      <c r="C53" s="20"/>
      <c r="D53" s="79"/>
      <c r="E53" s="79"/>
      <c r="F53" s="80"/>
      <c r="G53" s="79"/>
      <c r="H53" s="73"/>
      <c r="I53" s="74"/>
      <c r="J53" s="75"/>
      <c r="K53" s="77"/>
      <c r="L53" s="77"/>
      <c r="M53" s="77"/>
    </row>
    <row r="54" spans="1:13" s="9" customFormat="1" ht="105">
      <c r="A54" s="63">
        <v>10</v>
      </c>
      <c r="B54" s="55" t="s">
        <v>39</v>
      </c>
      <c r="C54" s="16" t="s">
        <v>100</v>
      </c>
      <c r="D54" s="54"/>
      <c r="E54" s="54"/>
      <c r="F54" s="55" t="s">
        <v>11</v>
      </c>
      <c r="G54" s="54">
        <v>450</v>
      </c>
      <c r="H54" s="56"/>
      <c r="I54" s="68">
        <f>H54*J54+H54</f>
        <v>0</v>
      </c>
      <c r="J54" s="69">
        <v>0.08</v>
      </c>
      <c r="K54" s="70">
        <f>G54*H54</f>
        <v>0</v>
      </c>
      <c r="L54" s="71">
        <f>M54-K54</f>
        <v>0</v>
      </c>
      <c r="M54" s="72">
        <f>G54*I54</f>
        <v>0</v>
      </c>
    </row>
    <row r="55" spans="1:13" s="9" customFormat="1" ht="15.75">
      <c r="A55" s="65"/>
      <c r="B55" s="98"/>
      <c r="C55" s="31"/>
      <c r="D55" s="97"/>
      <c r="E55" s="97"/>
      <c r="F55" s="98"/>
      <c r="G55" s="97"/>
      <c r="H55" s="149" t="s">
        <v>109</v>
      </c>
      <c r="I55" s="150"/>
      <c r="J55" s="151"/>
      <c r="K55" s="138">
        <f>SUM(K54)</f>
        <v>0</v>
      </c>
      <c r="L55" s="138">
        <f>SUM(L54)</f>
        <v>0</v>
      </c>
      <c r="M55" s="138">
        <f>SUM(M54)</f>
        <v>0</v>
      </c>
    </row>
    <row r="56" spans="1:13" s="9" customFormat="1" ht="15">
      <c r="A56" s="65"/>
      <c r="B56" s="98"/>
      <c r="C56" s="31"/>
      <c r="D56" s="97"/>
      <c r="E56" s="97"/>
      <c r="F56" s="98"/>
      <c r="G56" s="97"/>
      <c r="H56" s="73"/>
      <c r="I56" s="74"/>
      <c r="J56" s="75"/>
      <c r="K56" s="76"/>
      <c r="L56" s="77"/>
      <c r="M56" s="76"/>
    </row>
    <row r="57" spans="1:13" s="9" customFormat="1" ht="105">
      <c r="A57" s="63">
        <v>11</v>
      </c>
      <c r="B57" s="103" t="s">
        <v>40</v>
      </c>
      <c r="C57" s="32" t="s">
        <v>41</v>
      </c>
      <c r="D57" s="145"/>
      <c r="E57" s="99"/>
      <c r="F57" s="63" t="s">
        <v>11</v>
      </c>
      <c r="G57" s="62">
        <v>20</v>
      </c>
      <c r="H57" s="56"/>
      <c r="I57" s="68">
        <f>H57*J57+H57</f>
        <v>0</v>
      </c>
      <c r="J57" s="69">
        <v>0.08</v>
      </c>
      <c r="K57" s="70">
        <f>G57*H57</f>
        <v>0</v>
      </c>
      <c r="L57" s="71">
        <f>M57-K57</f>
        <v>0</v>
      </c>
      <c r="M57" s="72">
        <f>G57*I57</f>
        <v>0</v>
      </c>
    </row>
    <row r="58" spans="1:13" s="9" customFormat="1" ht="15.75">
      <c r="A58" s="131"/>
      <c r="B58" s="106"/>
      <c r="C58" s="33"/>
      <c r="D58" s="100"/>
      <c r="E58" s="100"/>
      <c r="F58" s="65"/>
      <c r="G58" s="64"/>
      <c r="H58" s="149" t="s">
        <v>110</v>
      </c>
      <c r="I58" s="150"/>
      <c r="J58" s="151"/>
      <c r="K58" s="138">
        <f>SUM(K57)</f>
        <v>0</v>
      </c>
      <c r="L58" s="138">
        <f>SUM(L57)</f>
        <v>0</v>
      </c>
      <c r="M58" s="138">
        <f>SUM(M57)</f>
        <v>0</v>
      </c>
    </row>
    <row r="59" spans="1:13" s="9" customFormat="1" ht="15">
      <c r="A59" s="131"/>
      <c r="B59" s="106"/>
      <c r="C59" s="33"/>
      <c r="D59" s="100"/>
      <c r="E59" s="100"/>
      <c r="F59" s="65"/>
      <c r="G59" s="64"/>
      <c r="H59" s="73"/>
      <c r="I59" s="74"/>
      <c r="J59" s="75"/>
      <c r="K59" s="76"/>
      <c r="L59" s="77"/>
      <c r="M59" s="76"/>
    </row>
    <row r="60" spans="1:13" s="9" customFormat="1" ht="105">
      <c r="A60" s="63">
        <v>12</v>
      </c>
      <c r="B60" s="103" t="s">
        <v>42</v>
      </c>
      <c r="C60" s="32" t="s">
        <v>156</v>
      </c>
      <c r="D60" s="32"/>
      <c r="E60" s="32"/>
      <c r="F60" s="63" t="s">
        <v>11</v>
      </c>
      <c r="G60" s="62">
        <v>40</v>
      </c>
      <c r="H60" s="56"/>
      <c r="I60" s="68">
        <f>H60*J60+H60</f>
        <v>0</v>
      </c>
      <c r="J60" s="69">
        <v>0.08</v>
      </c>
      <c r="K60" s="70">
        <f>G60*H60</f>
        <v>0</v>
      </c>
      <c r="L60" s="71">
        <f>M60-K60</f>
        <v>0</v>
      </c>
      <c r="M60" s="72">
        <f>G60*I60</f>
        <v>0</v>
      </c>
    </row>
    <row r="61" spans="1:13" s="9" customFormat="1" ht="15.75">
      <c r="A61" s="131"/>
      <c r="B61" s="106"/>
      <c r="C61" s="33"/>
      <c r="D61" s="33"/>
      <c r="E61" s="33"/>
      <c r="F61" s="65"/>
      <c r="G61" s="64"/>
      <c r="H61" s="153" t="s">
        <v>112</v>
      </c>
      <c r="I61" s="154"/>
      <c r="J61" s="155"/>
      <c r="K61" s="142">
        <f>SUM(K60)</f>
        <v>0</v>
      </c>
      <c r="L61" s="143">
        <f>SUM(L60)</f>
        <v>0</v>
      </c>
      <c r="M61" s="142">
        <f>SUM(M60)</f>
        <v>0</v>
      </c>
    </row>
    <row r="62" spans="1:13" s="9" customFormat="1" ht="15">
      <c r="A62" s="131"/>
      <c r="B62" s="106"/>
      <c r="C62" s="33"/>
      <c r="D62" s="33"/>
      <c r="E62" s="33"/>
      <c r="F62" s="65"/>
      <c r="G62" s="64"/>
      <c r="H62" s="73"/>
      <c r="I62" s="74"/>
      <c r="J62" s="75"/>
      <c r="K62" s="76"/>
      <c r="L62" s="77"/>
      <c r="M62" s="76"/>
    </row>
    <row r="63" spans="1:13" s="9" customFormat="1" ht="30">
      <c r="A63" s="63">
        <v>13</v>
      </c>
      <c r="B63" s="55" t="s">
        <v>43</v>
      </c>
      <c r="C63" s="16" t="s">
        <v>140</v>
      </c>
      <c r="D63" s="54"/>
      <c r="E63" s="54"/>
      <c r="F63" s="55" t="s">
        <v>11</v>
      </c>
      <c r="G63" s="54">
        <v>200</v>
      </c>
      <c r="H63" s="56"/>
      <c r="I63" s="68">
        <f>H63*J63+H63</f>
        <v>0</v>
      </c>
      <c r="J63" s="69">
        <v>0.08</v>
      </c>
      <c r="K63" s="70">
        <f>G63*H63</f>
        <v>0</v>
      </c>
      <c r="L63" s="71">
        <f>M63-K63</f>
        <v>0</v>
      </c>
      <c r="M63" s="72">
        <f>G63*I63</f>
        <v>0</v>
      </c>
    </row>
    <row r="64" spans="1:13" s="9" customFormat="1" ht="15.75">
      <c r="A64" s="65"/>
      <c r="B64" s="98"/>
      <c r="C64" s="31"/>
      <c r="D64" s="97"/>
      <c r="E64" s="97"/>
      <c r="F64" s="98"/>
      <c r="G64" s="97"/>
      <c r="H64" s="153" t="s">
        <v>113</v>
      </c>
      <c r="I64" s="154"/>
      <c r="J64" s="155"/>
      <c r="K64" s="142">
        <f>SUM(K63)</f>
        <v>0</v>
      </c>
      <c r="L64" s="143">
        <f>SUM(L63)</f>
        <v>0</v>
      </c>
      <c r="M64" s="142">
        <f>SUM(M63)</f>
        <v>0</v>
      </c>
    </row>
    <row r="65" spans="1:13" s="9" customFormat="1" ht="15">
      <c r="A65" s="65"/>
      <c r="B65" s="98"/>
      <c r="C65" s="31"/>
      <c r="D65" s="97"/>
      <c r="E65" s="97"/>
      <c r="F65" s="98"/>
      <c r="G65" s="97"/>
      <c r="H65" s="73"/>
      <c r="I65" s="74"/>
      <c r="J65" s="75"/>
      <c r="K65" s="76"/>
      <c r="L65" s="77"/>
      <c r="M65" s="76"/>
    </row>
    <row r="66" spans="1:13" s="9" customFormat="1" ht="15">
      <c r="A66" s="63">
        <v>14</v>
      </c>
      <c r="B66" s="55" t="s">
        <v>44</v>
      </c>
      <c r="C66" s="16" t="s">
        <v>45</v>
      </c>
      <c r="D66" s="54"/>
      <c r="E66" s="54"/>
      <c r="F66" s="55" t="s">
        <v>11</v>
      </c>
      <c r="G66" s="54">
        <v>50</v>
      </c>
      <c r="H66" s="56"/>
      <c r="I66" s="68">
        <f>H66*J66+H66</f>
        <v>0</v>
      </c>
      <c r="J66" s="69">
        <v>0.08</v>
      </c>
      <c r="K66" s="70">
        <f>G66*H66</f>
        <v>0</v>
      </c>
      <c r="L66" s="71">
        <f>M66-K66</f>
        <v>0</v>
      </c>
      <c r="M66" s="72">
        <f>G66*I66</f>
        <v>0</v>
      </c>
    </row>
    <row r="67" spans="1:13" s="9" customFormat="1" ht="15.75">
      <c r="A67" s="65"/>
      <c r="B67" s="98"/>
      <c r="C67" s="31"/>
      <c r="D67" s="97"/>
      <c r="E67" s="97"/>
      <c r="F67" s="98"/>
      <c r="G67" s="97"/>
      <c r="H67" s="153" t="s">
        <v>114</v>
      </c>
      <c r="I67" s="154"/>
      <c r="J67" s="155"/>
      <c r="K67" s="142">
        <f>SUM(K66)</f>
        <v>0</v>
      </c>
      <c r="L67" s="143">
        <f>SUM(L66)</f>
        <v>0</v>
      </c>
      <c r="M67" s="142">
        <f>SUM(M66)</f>
        <v>0</v>
      </c>
    </row>
    <row r="68" spans="1:13" s="9" customFormat="1" ht="15">
      <c r="A68" s="65"/>
      <c r="B68" s="98"/>
      <c r="C68" s="31"/>
      <c r="D68" s="97"/>
      <c r="E68" s="97"/>
      <c r="F68" s="98"/>
      <c r="G68" s="97"/>
      <c r="H68" s="73"/>
      <c r="I68" s="74"/>
      <c r="J68" s="75"/>
      <c r="K68" s="76"/>
      <c r="L68" s="77"/>
      <c r="M68" s="76"/>
    </row>
    <row r="69" spans="1:13" s="10" customFormat="1" ht="60">
      <c r="A69" s="63">
        <v>15</v>
      </c>
      <c r="B69" s="63" t="s">
        <v>46</v>
      </c>
      <c r="C69" s="17" t="s">
        <v>157</v>
      </c>
      <c r="D69" s="62"/>
      <c r="E69" s="62"/>
      <c r="F69" s="63" t="s">
        <v>11</v>
      </c>
      <c r="G69" s="62">
        <v>10</v>
      </c>
      <c r="H69" s="56"/>
      <c r="I69" s="68">
        <f>H69*J69+H69</f>
        <v>0</v>
      </c>
      <c r="J69" s="69">
        <v>0.08</v>
      </c>
      <c r="K69" s="70">
        <f>G69*H69</f>
        <v>0</v>
      </c>
      <c r="L69" s="71">
        <f>M69-K69</f>
        <v>0</v>
      </c>
      <c r="M69" s="72">
        <f>G69*I69</f>
        <v>0</v>
      </c>
    </row>
    <row r="70" spans="1:13" s="10" customFormat="1" ht="15.75">
      <c r="A70" s="65"/>
      <c r="B70" s="65"/>
      <c r="C70" s="18"/>
      <c r="D70" s="64"/>
      <c r="E70" s="64"/>
      <c r="F70" s="65"/>
      <c r="G70" s="64"/>
      <c r="H70" s="153" t="s">
        <v>115</v>
      </c>
      <c r="I70" s="154"/>
      <c r="J70" s="155"/>
      <c r="K70" s="142">
        <f>SUM(K69)</f>
        <v>0</v>
      </c>
      <c r="L70" s="143">
        <f>SUM(L69)</f>
        <v>0</v>
      </c>
      <c r="M70" s="142">
        <f>SUM(M69)</f>
        <v>0</v>
      </c>
    </row>
    <row r="71" spans="1:13" s="10" customFormat="1" ht="15">
      <c r="A71" s="65"/>
      <c r="B71" s="65"/>
      <c r="C71" s="18"/>
      <c r="D71" s="64"/>
      <c r="E71" s="64"/>
      <c r="F71" s="65"/>
      <c r="G71" s="64"/>
      <c r="H71" s="73"/>
      <c r="I71" s="74"/>
      <c r="J71" s="75"/>
      <c r="K71" s="76"/>
      <c r="L71" s="77"/>
      <c r="M71" s="76"/>
    </row>
    <row r="72" spans="1:13" s="11" customFormat="1" ht="60">
      <c r="A72" s="63">
        <v>16</v>
      </c>
      <c r="B72" s="63" t="s">
        <v>47</v>
      </c>
      <c r="C72" s="17" t="s">
        <v>169</v>
      </c>
      <c r="D72" s="62"/>
      <c r="E72" s="62"/>
      <c r="F72" s="63" t="s">
        <v>11</v>
      </c>
      <c r="G72" s="62">
        <v>10</v>
      </c>
      <c r="H72" s="56"/>
      <c r="I72" s="68">
        <f>H72*J72+H72</f>
        <v>0</v>
      </c>
      <c r="J72" s="69">
        <v>0.08</v>
      </c>
      <c r="K72" s="70">
        <f>G72*H72</f>
        <v>0</v>
      </c>
      <c r="L72" s="71">
        <f>M72-K72</f>
        <v>0</v>
      </c>
      <c r="M72" s="72">
        <f>G72*I72</f>
        <v>0</v>
      </c>
    </row>
    <row r="73" spans="1:13" s="11" customFormat="1" ht="15.75">
      <c r="A73" s="65"/>
      <c r="B73" s="65"/>
      <c r="C73" s="18"/>
      <c r="D73" s="64"/>
      <c r="E73" s="64"/>
      <c r="F73" s="65"/>
      <c r="G73" s="64"/>
      <c r="H73" s="153" t="s">
        <v>116</v>
      </c>
      <c r="I73" s="154"/>
      <c r="J73" s="155"/>
      <c r="K73" s="142">
        <f>SUM(K72)</f>
        <v>0</v>
      </c>
      <c r="L73" s="143">
        <f>SUM(L72)</f>
        <v>0</v>
      </c>
      <c r="M73" s="142">
        <f>SUM(M72)</f>
        <v>0</v>
      </c>
    </row>
    <row r="74" spans="1:13" s="11" customFormat="1" ht="15">
      <c r="A74" s="65"/>
      <c r="B74" s="65"/>
      <c r="C74" s="18"/>
      <c r="D74" s="64"/>
      <c r="E74" s="64"/>
      <c r="F74" s="65"/>
      <c r="G74" s="64"/>
      <c r="H74" s="73"/>
      <c r="I74" s="74"/>
      <c r="J74" s="75"/>
      <c r="K74" s="76"/>
      <c r="L74" s="77"/>
      <c r="M74" s="76"/>
    </row>
    <row r="75" spans="1:13" s="9" customFormat="1" ht="150">
      <c r="A75" s="63">
        <v>17</v>
      </c>
      <c r="B75" s="55" t="s">
        <v>48</v>
      </c>
      <c r="C75" s="16" t="s">
        <v>141</v>
      </c>
      <c r="D75" s="54"/>
      <c r="E75" s="54"/>
      <c r="F75" s="55" t="s">
        <v>11</v>
      </c>
      <c r="G75" s="54">
        <v>50</v>
      </c>
      <c r="H75" s="56"/>
      <c r="I75" s="68">
        <f>H75*J75+H75</f>
        <v>0</v>
      </c>
      <c r="J75" s="69">
        <v>0.08</v>
      </c>
      <c r="K75" s="70">
        <f>G75*H75</f>
        <v>0</v>
      </c>
      <c r="L75" s="71">
        <f>M75-K75</f>
        <v>0</v>
      </c>
      <c r="M75" s="72">
        <f>G75*I75</f>
        <v>0</v>
      </c>
    </row>
    <row r="76" spans="1:13" s="9" customFormat="1" ht="15.75">
      <c r="A76" s="65"/>
      <c r="B76" s="98"/>
      <c r="C76" s="31"/>
      <c r="D76" s="97"/>
      <c r="E76" s="97"/>
      <c r="F76" s="98"/>
      <c r="G76" s="97"/>
      <c r="H76" s="153" t="s">
        <v>117</v>
      </c>
      <c r="I76" s="154"/>
      <c r="J76" s="155"/>
      <c r="K76" s="142">
        <f>SUM(K75)</f>
        <v>0</v>
      </c>
      <c r="L76" s="143">
        <f>SUM(L75)</f>
        <v>0</v>
      </c>
      <c r="M76" s="142">
        <f>SUM(M75)</f>
        <v>0</v>
      </c>
    </row>
    <row r="77" spans="1:13" s="9" customFormat="1" ht="15">
      <c r="A77" s="65"/>
      <c r="B77" s="98"/>
      <c r="C77" s="31"/>
      <c r="D77" s="97"/>
      <c r="E77" s="97"/>
      <c r="F77" s="98"/>
      <c r="G77" s="97"/>
      <c r="H77" s="73"/>
      <c r="I77" s="74"/>
      <c r="J77" s="75"/>
      <c r="K77" s="76"/>
      <c r="L77" s="77"/>
      <c r="M77" s="76"/>
    </row>
    <row r="78" spans="1:13" s="9" customFormat="1" ht="45">
      <c r="A78" s="63">
        <v>18</v>
      </c>
      <c r="B78" s="55" t="s">
        <v>49</v>
      </c>
      <c r="C78" s="16" t="s">
        <v>175</v>
      </c>
      <c r="D78" s="32"/>
      <c r="E78" s="32"/>
      <c r="F78" s="55" t="s">
        <v>11</v>
      </c>
      <c r="G78" s="54">
        <v>20</v>
      </c>
      <c r="H78" s="56"/>
      <c r="I78" s="68">
        <f>H78*J78+H78</f>
        <v>0</v>
      </c>
      <c r="J78" s="69">
        <v>0.08</v>
      </c>
      <c r="K78" s="70">
        <f>G78*H78</f>
        <v>0</v>
      </c>
      <c r="L78" s="71">
        <f>M78-K78</f>
        <v>0</v>
      </c>
      <c r="M78" s="72">
        <f>G78*I78</f>
        <v>0</v>
      </c>
    </row>
    <row r="79" spans="1:13" s="9" customFormat="1" ht="15.75">
      <c r="A79" s="65"/>
      <c r="B79" s="98"/>
      <c r="C79" s="31"/>
      <c r="D79" s="33"/>
      <c r="E79" s="33"/>
      <c r="F79" s="98"/>
      <c r="G79" s="97"/>
      <c r="H79" s="153" t="s">
        <v>118</v>
      </c>
      <c r="I79" s="154"/>
      <c r="J79" s="155"/>
      <c r="K79" s="142">
        <f>SUM(K78)</f>
        <v>0</v>
      </c>
      <c r="L79" s="143">
        <f>SUM(L78)</f>
        <v>0</v>
      </c>
      <c r="M79" s="142">
        <f>SUM(M78)</f>
        <v>0</v>
      </c>
    </row>
    <row r="80" spans="1:13" s="9" customFormat="1" ht="15">
      <c r="A80" s="65"/>
      <c r="B80" s="98"/>
      <c r="C80" s="31"/>
      <c r="D80" s="33"/>
      <c r="E80" s="33"/>
      <c r="F80" s="98"/>
      <c r="G80" s="97"/>
      <c r="H80" s="73"/>
      <c r="I80" s="74"/>
      <c r="J80" s="75"/>
      <c r="K80" s="76"/>
      <c r="L80" s="77"/>
      <c r="M80" s="76"/>
    </row>
    <row r="81" spans="1:13" s="9" customFormat="1" ht="60">
      <c r="A81" s="63">
        <v>19</v>
      </c>
      <c r="B81" s="55" t="s">
        <v>50</v>
      </c>
      <c r="C81" s="16" t="s">
        <v>170</v>
      </c>
      <c r="D81" s="147"/>
      <c r="E81" s="54"/>
      <c r="F81" s="55" t="s">
        <v>11</v>
      </c>
      <c r="G81" s="54">
        <v>700</v>
      </c>
      <c r="H81" s="56"/>
      <c r="I81" s="68">
        <f>H81*J81+H81</f>
        <v>0</v>
      </c>
      <c r="J81" s="69">
        <v>0.08</v>
      </c>
      <c r="K81" s="70">
        <f>G81*H81</f>
        <v>0</v>
      </c>
      <c r="L81" s="71">
        <f>M81-K81</f>
        <v>0</v>
      </c>
      <c r="M81" s="72">
        <f>G81*I81</f>
        <v>0</v>
      </c>
    </row>
    <row r="82" spans="1:13" s="9" customFormat="1" ht="15.75">
      <c r="A82" s="65"/>
      <c r="B82" s="98"/>
      <c r="C82" s="31"/>
      <c r="D82" s="97"/>
      <c r="E82" s="97"/>
      <c r="F82" s="98"/>
      <c r="G82" s="97"/>
      <c r="H82" s="153" t="s">
        <v>119</v>
      </c>
      <c r="I82" s="154"/>
      <c r="J82" s="155"/>
      <c r="K82" s="142">
        <f>SUM(K81)</f>
        <v>0</v>
      </c>
      <c r="L82" s="143">
        <f>SUM(L81)</f>
        <v>0</v>
      </c>
      <c r="M82" s="142">
        <f>SUM(M81)</f>
        <v>0</v>
      </c>
    </row>
    <row r="83" spans="1:13" s="9" customFormat="1" ht="15">
      <c r="A83" s="65"/>
      <c r="B83" s="98"/>
      <c r="C83" s="31"/>
      <c r="D83" s="97"/>
      <c r="E83" s="97"/>
      <c r="F83" s="98"/>
      <c r="G83" s="97"/>
      <c r="H83" s="73"/>
      <c r="I83" s="74"/>
      <c r="J83" s="75"/>
      <c r="K83" s="76"/>
      <c r="L83" s="77"/>
      <c r="M83" s="76"/>
    </row>
    <row r="84" spans="1:13" s="9" customFormat="1" ht="60">
      <c r="A84" s="63">
        <v>20</v>
      </c>
      <c r="B84" s="55" t="s">
        <v>51</v>
      </c>
      <c r="C84" s="16" t="s">
        <v>142</v>
      </c>
      <c r="D84" s="54"/>
      <c r="E84" s="54"/>
      <c r="F84" s="55" t="s">
        <v>11</v>
      </c>
      <c r="G84" s="62">
        <v>10</v>
      </c>
      <c r="H84" s="56"/>
      <c r="I84" s="68">
        <f>H84*J84+H84</f>
        <v>0</v>
      </c>
      <c r="J84" s="69">
        <v>0.08</v>
      </c>
      <c r="K84" s="70">
        <f>G84*H84</f>
        <v>0</v>
      </c>
      <c r="L84" s="71">
        <f>M84-K84</f>
        <v>0</v>
      </c>
      <c r="M84" s="72">
        <f>G84*I84</f>
        <v>0</v>
      </c>
    </row>
    <row r="85" spans="1:13" s="9" customFormat="1" ht="15.75">
      <c r="A85" s="65"/>
      <c r="B85" s="98"/>
      <c r="C85" s="31"/>
      <c r="D85" s="97"/>
      <c r="E85" s="97"/>
      <c r="F85" s="98"/>
      <c r="G85" s="64"/>
      <c r="H85" s="153" t="s">
        <v>120</v>
      </c>
      <c r="I85" s="154"/>
      <c r="J85" s="155"/>
      <c r="K85" s="142">
        <f>SUM(K84)</f>
        <v>0</v>
      </c>
      <c r="L85" s="143">
        <f>SUM(L84)</f>
        <v>0</v>
      </c>
      <c r="M85" s="142">
        <f>SUM(M84)</f>
        <v>0</v>
      </c>
    </row>
    <row r="86" spans="1:13" s="9" customFormat="1" ht="15">
      <c r="A86" s="65"/>
      <c r="B86" s="98"/>
      <c r="C86" s="31"/>
      <c r="D86" s="97"/>
      <c r="E86" s="97"/>
      <c r="F86" s="98"/>
      <c r="G86" s="64"/>
      <c r="H86" s="73"/>
      <c r="I86" s="74"/>
      <c r="J86" s="75"/>
      <c r="K86" s="76"/>
      <c r="L86" s="77"/>
      <c r="M86" s="76"/>
    </row>
    <row r="87" spans="1:13" s="9" customFormat="1" ht="90">
      <c r="A87" s="63">
        <v>21</v>
      </c>
      <c r="B87" s="55" t="s">
        <v>52</v>
      </c>
      <c r="C87" s="16" t="s">
        <v>79</v>
      </c>
      <c r="D87" s="101"/>
      <c r="E87" s="101"/>
      <c r="F87" s="55" t="s">
        <v>11</v>
      </c>
      <c r="G87" s="62">
        <v>3</v>
      </c>
      <c r="H87" s="56"/>
      <c r="I87" s="68">
        <f>H87*J87+H87</f>
        <v>0</v>
      </c>
      <c r="J87" s="69">
        <v>0.08</v>
      </c>
      <c r="K87" s="70">
        <f>G87*H87</f>
        <v>0</v>
      </c>
      <c r="L87" s="71">
        <f>M87-K87</f>
        <v>0</v>
      </c>
      <c r="M87" s="72">
        <f>G87*I87</f>
        <v>0</v>
      </c>
    </row>
    <row r="88" spans="1:13" s="9" customFormat="1" ht="15.75">
      <c r="A88" s="65"/>
      <c r="B88" s="98"/>
      <c r="C88" s="31"/>
      <c r="D88" s="102"/>
      <c r="E88" s="102"/>
      <c r="F88" s="98"/>
      <c r="G88" s="64"/>
      <c r="H88" s="153" t="s">
        <v>121</v>
      </c>
      <c r="I88" s="154"/>
      <c r="J88" s="155"/>
      <c r="K88" s="142">
        <f>SUM(K87)</f>
        <v>0</v>
      </c>
      <c r="L88" s="143">
        <f>SUM(L87)</f>
        <v>0</v>
      </c>
      <c r="M88" s="142">
        <f>SUM(M87)</f>
        <v>0</v>
      </c>
    </row>
    <row r="89" spans="1:13" s="9" customFormat="1" ht="15">
      <c r="A89" s="65"/>
      <c r="B89" s="98"/>
      <c r="C89" s="31"/>
      <c r="D89" s="102"/>
      <c r="E89" s="102"/>
      <c r="F89" s="98"/>
      <c r="G89" s="64"/>
      <c r="H89" s="73"/>
      <c r="I89" s="74"/>
      <c r="J89" s="75"/>
      <c r="K89" s="76"/>
      <c r="L89" s="77"/>
      <c r="M89" s="76"/>
    </row>
    <row r="90" spans="1:13" s="9" customFormat="1" ht="90">
      <c r="A90" s="103">
        <v>22</v>
      </c>
      <c r="B90" s="55" t="s">
        <v>53</v>
      </c>
      <c r="C90" s="16" t="s">
        <v>158</v>
      </c>
      <c r="D90" s="101"/>
      <c r="E90" s="101"/>
      <c r="F90" s="55" t="s">
        <v>11</v>
      </c>
      <c r="G90" s="54">
        <v>2</v>
      </c>
      <c r="H90" s="56"/>
      <c r="I90" s="68">
        <f>H90*J90+H90</f>
        <v>0</v>
      </c>
      <c r="J90" s="69">
        <v>0.08</v>
      </c>
      <c r="K90" s="70">
        <f>G90*H90</f>
        <v>0</v>
      </c>
      <c r="L90" s="71">
        <f>M90-K90</f>
        <v>0</v>
      </c>
      <c r="M90" s="72">
        <f>G90*I90</f>
        <v>0</v>
      </c>
    </row>
    <row r="91" spans="1:13" s="9" customFormat="1" ht="15.75">
      <c r="A91" s="106"/>
      <c r="B91" s="98"/>
      <c r="C91" s="31"/>
      <c r="D91" s="102"/>
      <c r="E91" s="102"/>
      <c r="F91" s="98"/>
      <c r="G91" s="97"/>
      <c r="H91" s="153" t="s">
        <v>122</v>
      </c>
      <c r="I91" s="154"/>
      <c r="J91" s="155"/>
      <c r="K91" s="142">
        <f>SUM(K90)</f>
        <v>0</v>
      </c>
      <c r="L91" s="143">
        <f>SUM(L90)</f>
        <v>0</v>
      </c>
      <c r="M91" s="142">
        <f>SUM(M90)</f>
        <v>0</v>
      </c>
    </row>
    <row r="92" spans="1:13" s="9" customFormat="1" ht="15">
      <c r="A92" s="106"/>
      <c r="B92" s="98"/>
      <c r="C92" s="31"/>
      <c r="D92" s="102"/>
      <c r="E92" s="102"/>
      <c r="F92" s="98"/>
      <c r="G92" s="97"/>
      <c r="H92" s="73"/>
      <c r="I92" s="74"/>
      <c r="J92" s="75"/>
      <c r="K92" s="76"/>
      <c r="L92" s="77"/>
      <c r="M92" s="76"/>
    </row>
    <row r="93" spans="1:13" s="9" customFormat="1" ht="90">
      <c r="A93" s="103">
        <v>23</v>
      </c>
      <c r="B93" s="55" t="s">
        <v>54</v>
      </c>
      <c r="C93" s="17" t="s">
        <v>171</v>
      </c>
      <c r="D93" s="54"/>
      <c r="E93" s="54"/>
      <c r="F93" s="55" t="s">
        <v>11</v>
      </c>
      <c r="G93" s="54">
        <v>30</v>
      </c>
      <c r="H93" s="56"/>
      <c r="I93" s="68">
        <f>H93*J93+H93</f>
        <v>0</v>
      </c>
      <c r="J93" s="69">
        <v>0.08</v>
      </c>
      <c r="K93" s="70">
        <f>G93*H93</f>
        <v>0</v>
      </c>
      <c r="L93" s="71">
        <f>M93-K93</f>
        <v>0</v>
      </c>
      <c r="M93" s="72">
        <f>G93*I93</f>
        <v>0</v>
      </c>
    </row>
    <row r="94" spans="1:13" s="9" customFormat="1" ht="15.75">
      <c r="A94" s="106"/>
      <c r="B94" s="98"/>
      <c r="C94" s="18"/>
      <c r="D94" s="97"/>
      <c r="E94" s="97"/>
      <c r="F94" s="98"/>
      <c r="G94" s="97"/>
      <c r="H94" s="153" t="s">
        <v>123</v>
      </c>
      <c r="I94" s="154"/>
      <c r="J94" s="155"/>
      <c r="K94" s="142">
        <f>SUM(K93)</f>
        <v>0</v>
      </c>
      <c r="L94" s="143">
        <f>SUM(L93)</f>
        <v>0</v>
      </c>
      <c r="M94" s="142">
        <f>SUM(M93)</f>
        <v>0</v>
      </c>
    </row>
    <row r="95" spans="1:13" s="9" customFormat="1" ht="15">
      <c r="A95" s="106"/>
      <c r="B95" s="98"/>
      <c r="C95" s="18"/>
      <c r="D95" s="97"/>
      <c r="E95" s="97"/>
      <c r="F95" s="98"/>
      <c r="G95" s="97"/>
      <c r="H95" s="73"/>
      <c r="I95" s="74"/>
      <c r="J95" s="75"/>
      <c r="K95" s="76"/>
      <c r="L95" s="77"/>
      <c r="M95" s="76"/>
    </row>
    <row r="96" spans="1:13" s="9" customFormat="1" ht="45">
      <c r="A96" s="103">
        <v>24</v>
      </c>
      <c r="B96" s="55" t="s">
        <v>55</v>
      </c>
      <c r="C96" s="17" t="s">
        <v>143</v>
      </c>
      <c r="D96" s="54"/>
      <c r="E96" s="54"/>
      <c r="F96" s="55" t="s">
        <v>11</v>
      </c>
      <c r="G96" s="54">
        <v>10</v>
      </c>
      <c r="H96" s="56"/>
      <c r="I96" s="68">
        <f>H96*J96+H96</f>
        <v>0</v>
      </c>
      <c r="J96" s="69">
        <v>0.08</v>
      </c>
      <c r="K96" s="70">
        <f>G96*H96</f>
        <v>0</v>
      </c>
      <c r="L96" s="71">
        <f>M96-K96</f>
        <v>0</v>
      </c>
      <c r="M96" s="72">
        <f>G96*I96</f>
        <v>0</v>
      </c>
    </row>
    <row r="97" spans="1:13" s="9" customFormat="1" ht="15.75">
      <c r="A97" s="106"/>
      <c r="B97" s="98"/>
      <c r="C97" s="18"/>
      <c r="D97" s="97"/>
      <c r="E97" s="97"/>
      <c r="F97" s="98"/>
      <c r="G97" s="97"/>
      <c r="H97" s="153" t="s">
        <v>124</v>
      </c>
      <c r="I97" s="154"/>
      <c r="J97" s="155"/>
      <c r="K97" s="142">
        <f>SUM(K96)</f>
        <v>0</v>
      </c>
      <c r="L97" s="143">
        <f>SUM(L96)</f>
        <v>0</v>
      </c>
      <c r="M97" s="142">
        <f>SUM(M96)</f>
        <v>0</v>
      </c>
    </row>
    <row r="98" spans="1:13" s="9" customFormat="1" ht="15">
      <c r="A98" s="106"/>
      <c r="B98" s="98"/>
      <c r="C98" s="18"/>
      <c r="D98" s="97"/>
      <c r="E98" s="97"/>
      <c r="F98" s="98"/>
      <c r="G98" s="97"/>
      <c r="H98" s="73"/>
      <c r="I98" s="74"/>
      <c r="J98" s="75"/>
      <c r="K98" s="76"/>
      <c r="L98" s="77"/>
      <c r="M98" s="76"/>
    </row>
    <row r="99" spans="1:13" s="9" customFormat="1" ht="45">
      <c r="A99" s="103">
        <v>25</v>
      </c>
      <c r="B99" s="55" t="s">
        <v>56</v>
      </c>
      <c r="C99" s="16" t="s">
        <v>159</v>
      </c>
      <c r="D99" s="54"/>
      <c r="E99" s="54"/>
      <c r="F99" s="55" t="s">
        <v>11</v>
      </c>
      <c r="G99" s="54">
        <v>1</v>
      </c>
      <c r="H99" s="56"/>
      <c r="I99" s="68">
        <f>H99*J99+H99</f>
        <v>0</v>
      </c>
      <c r="J99" s="69">
        <v>0.08</v>
      </c>
      <c r="K99" s="70">
        <f>G99*H99</f>
        <v>0</v>
      </c>
      <c r="L99" s="71">
        <f>M99-K99</f>
        <v>0</v>
      </c>
      <c r="M99" s="72">
        <f>G99*I99</f>
        <v>0</v>
      </c>
    </row>
    <row r="100" spans="1:13" s="9" customFormat="1" ht="15.75">
      <c r="A100" s="106"/>
      <c r="B100" s="98"/>
      <c r="C100" s="31"/>
      <c r="D100" s="97"/>
      <c r="E100" s="97"/>
      <c r="F100" s="98"/>
      <c r="G100" s="97"/>
      <c r="H100" s="153" t="s">
        <v>126</v>
      </c>
      <c r="I100" s="154"/>
      <c r="J100" s="155"/>
      <c r="K100" s="142">
        <f>SUM(K99)</f>
        <v>0</v>
      </c>
      <c r="L100" s="143">
        <f>SUM(L99)</f>
        <v>0</v>
      </c>
      <c r="M100" s="142">
        <f>SUM(M99)</f>
        <v>0</v>
      </c>
    </row>
    <row r="101" spans="1:13" s="9" customFormat="1" ht="15">
      <c r="A101" s="106"/>
      <c r="B101" s="98"/>
      <c r="C101" s="31"/>
      <c r="D101" s="97"/>
      <c r="E101" s="97"/>
      <c r="F101" s="98"/>
      <c r="G101" s="97"/>
      <c r="H101" s="73"/>
      <c r="I101" s="74"/>
      <c r="J101" s="75"/>
      <c r="K101" s="76"/>
      <c r="L101" s="77"/>
      <c r="M101" s="76"/>
    </row>
    <row r="102" spans="1:188" s="15" customFormat="1" ht="30">
      <c r="A102" s="162">
        <v>26</v>
      </c>
      <c r="B102" s="103" t="s">
        <v>57</v>
      </c>
      <c r="C102" s="34" t="s">
        <v>160</v>
      </c>
      <c r="D102" s="32"/>
      <c r="E102" s="32"/>
      <c r="F102" s="92" t="s">
        <v>11</v>
      </c>
      <c r="G102" s="103">
        <v>5</v>
      </c>
      <c r="H102" s="56"/>
      <c r="I102" s="68">
        <f>H102*J102+H102</f>
        <v>0</v>
      </c>
      <c r="J102" s="69">
        <v>0.08</v>
      </c>
      <c r="K102" s="70">
        <f>G102*H102</f>
        <v>0</v>
      </c>
      <c r="L102" s="71">
        <f>M102-K102</f>
        <v>0</v>
      </c>
      <c r="M102" s="72">
        <f>G102*I102</f>
        <v>0</v>
      </c>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row>
    <row r="103" spans="1:188" s="15" customFormat="1" ht="30">
      <c r="A103" s="162"/>
      <c r="B103" s="55" t="s">
        <v>75</v>
      </c>
      <c r="C103" s="34" t="s">
        <v>74</v>
      </c>
      <c r="D103" s="42"/>
      <c r="E103" s="42"/>
      <c r="F103" s="92" t="s">
        <v>11</v>
      </c>
      <c r="G103" s="55">
        <v>50</v>
      </c>
      <c r="H103" s="56"/>
      <c r="I103" s="68">
        <f>H103*J103+H103</f>
        <v>0</v>
      </c>
      <c r="J103" s="69">
        <v>0.08</v>
      </c>
      <c r="K103" s="70">
        <f>G103*H103</f>
        <v>0</v>
      </c>
      <c r="L103" s="71">
        <f>M103-K103</f>
        <v>0</v>
      </c>
      <c r="M103" s="72">
        <f>G103*I103</f>
        <v>0</v>
      </c>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row>
    <row r="104" spans="1:188" s="8" customFormat="1" ht="15.75">
      <c r="A104" s="80"/>
      <c r="B104" s="80"/>
      <c r="C104" s="35"/>
      <c r="D104" s="104"/>
      <c r="E104" s="104"/>
      <c r="F104" s="105"/>
      <c r="G104" s="80"/>
      <c r="H104" s="153" t="s">
        <v>125</v>
      </c>
      <c r="I104" s="154"/>
      <c r="J104" s="155"/>
      <c r="K104" s="142">
        <f>SUM(K102:K103)</f>
        <v>0</v>
      </c>
      <c r="L104" s="143">
        <f>SUM(L102:L103)</f>
        <v>0</v>
      </c>
      <c r="M104" s="142">
        <f>SUM(M102:M103)</f>
        <v>0</v>
      </c>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row>
    <row r="105" spans="1:188" s="8" customFormat="1" ht="15.75">
      <c r="A105" s="80"/>
      <c r="B105" s="80"/>
      <c r="C105" s="35"/>
      <c r="D105" s="104"/>
      <c r="E105" s="104"/>
      <c r="F105" s="105"/>
      <c r="G105" s="80"/>
      <c r="H105" s="135"/>
      <c r="I105" s="74"/>
      <c r="J105" s="75"/>
      <c r="K105" s="76"/>
      <c r="L105" s="77"/>
      <c r="M105" s="76"/>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row>
    <row r="106" spans="1:188" s="13" customFormat="1" ht="30">
      <c r="A106" s="103">
        <v>27</v>
      </c>
      <c r="B106" s="103" t="s">
        <v>58</v>
      </c>
      <c r="C106" s="36" t="s">
        <v>144</v>
      </c>
      <c r="D106" s="32"/>
      <c r="E106" s="32"/>
      <c r="F106" s="92" t="s">
        <v>11</v>
      </c>
      <c r="G106" s="103">
        <v>15</v>
      </c>
      <c r="H106" s="56"/>
      <c r="I106" s="68">
        <f>H106*J106+H106</f>
        <v>0</v>
      </c>
      <c r="J106" s="69">
        <v>0.08</v>
      </c>
      <c r="K106" s="70">
        <f>G106*H106</f>
        <v>0</v>
      </c>
      <c r="L106" s="71">
        <f>M106-K106</f>
        <v>0</v>
      </c>
      <c r="M106" s="72">
        <f>G106*I106</f>
        <v>0</v>
      </c>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row>
    <row r="107" spans="1:13" s="12" customFormat="1" ht="15.75">
      <c r="A107" s="106"/>
      <c r="B107" s="106"/>
      <c r="C107" s="37"/>
      <c r="D107" s="33"/>
      <c r="E107" s="33"/>
      <c r="F107" s="94"/>
      <c r="G107" s="106"/>
      <c r="H107" s="153" t="s">
        <v>111</v>
      </c>
      <c r="I107" s="154"/>
      <c r="J107" s="155"/>
      <c r="K107" s="142">
        <f>SUM(K106)</f>
        <v>0</v>
      </c>
      <c r="L107" s="143">
        <f>SUM(L106)</f>
        <v>0</v>
      </c>
      <c r="M107" s="142">
        <f>SUM(M106)</f>
        <v>0</v>
      </c>
    </row>
    <row r="108" spans="1:13" s="12" customFormat="1" ht="15">
      <c r="A108" s="106"/>
      <c r="B108" s="106"/>
      <c r="C108" s="37"/>
      <c r="D108" s="33"/>
      <c r="E108" s="33"/>
      <c r="F108" s="94"/>
      <c r="G108" s="106"/>
      <c r="H108" s="107"/>
      <c r="I108" s="74"/>
      <c r="J108" s="75"/>
      <c r="K108" s="76"/>
      <c r="L108" s="77"/>
      <c r="M108" s="76"/>
    </row>
    <row r="109" spans="1:13" s="12" customFormat="1" ht="45">
      <c r="A109" s="103">
        <v>28</v>
      </c>
      <c r="B109" s="103">
        <v>28.1</v>
      </c>
      <c r="C109" s="36" t="s">
        <v>161</v>
      </c>
      <c r="D109" s="32"/>
      <c r="E109" s="32"/>
      <c r="F109" s="92" t="s">
        <v>11</v>
      </c>
      <c r="G109" s="103">
        <v>30</v>
      </c>
      <c r="H109" s="56"/>
      <c r="I109" s="68">
        <f>H109*J109+H109</f>
        <v>0</v>
      </c>
      <c r="J109" s="69">
        <v>0.08</v>
      </c>
      <c r="K109" s="70">
        <f>G109*H109</f>
        <v>0</v>
      </c>
      <c r="L109" s="71">
        <f>M109-K109</f>
        <v>0</v>
      </c>
      <c r="M109" s="72">
        <f>G109*I109</f>
        <v>0</v>
      </c>
    </row>
    <row r="110" spans="1:13" s="12" customFormat="1" ht="15.75">
      <c r="A110" s="106"/>
      <c r="B110" s="106"/>
      <c r="C110" s="37"/>
      <c r="D110" s="33"/>
      <c r="E110" s="33"/>
      <c r="F110" s="94"/>
      <c r="G110" s="106"/>
      <c r="H110" s="153" t="s">
        <v>128</v>
      </c>
      <c r="I110" s="154"/>
      <c r="J110" s="155"/>
      <c r="K110" s="142">
        <f>SUM(K109)</f>
        <v>0</v>
      </c>
      <c r="L110" s="143">
        <f>SUM(L109)</f>
        <v>0</v>
      </c>
      <c r="M110" s="142">
        <f>SUM(M109)</f>
        <v>0</v>
      </c>
    </row>
    <row r="111" spans="1:13" s="12" customFormat="1" ht="15">
      <c r="A111" s="106"/>
      <c r="B111" s="106"/>
      <c r="C111" s="37"/>
      <c r="D111" s="33"/>
      <c r="E111" s="33"/>
      <c r="F111" s="94"/>
      <c r="G111" s="106"/>
      <c r="H111" s="107"/>
      <c r="I111" s="74"/>
      <c r="J111" s="75"/>
      <c r="K111" s="76"/>
      <c r="L111" s="77"/>
      <c r="M111" s="76"/>
    </row>
    <row r="112" spans="1:13" s="12" customFormat="1" ht="30">
      <c r="A112" s="103">
        <v>29</v>
      </c>
      <c r="B112" s="103" t="s">
        <v>76</v>
      </c>
      <c r="C112" s="36" t="s">
        <v>162</v>
      </c>
      <c r="D112" s="32"/>
      <c r="E112" s="32"/>
      <c r="F112" s="92" t="s">
        <v>11</v>
      </c>
      <c r="G112" s="103">
        <v>5</v>
      </c>
      <c r="H112" s="56"/>
      <c r="I112" s="68">
        <f>H112*J112+H112</f>
        <v>0</v>
      </c>
      <c r="J112" s="69">
        <v>0.08</v>
      </c>
      <c r="K112" s="70">
        <f>G112*H112</f>
        <v>0</v>
      </c>
      <c r="L112" s="71">
        <f>M112-K112</f>
        <v>0</v>
      </c>
      <c r="M112" s="72">
        <f>G112*I112</f>
        <v>0</v>
      </c>
    </row>
    <row r="113" spans="1:13" s="12" customFormat="1" ht="15.75">
      <c r="A113" s="106"/>
      <c r="B113" s="106"/>
      <c r="C113" s="37"/>
      <c r="D113" s="33"/>
      <c r="E113" s="33"/>
      <c r="F113" s="94"/>
      <c r="G113" s="106"/>
      <c r="H113" s="153" t="s">
        <v>129</v>
      </c>
      <c r="I113" s="154"/>
      <c r="J113" s="155"/>
      <c r="K113" s="142">
        <f>SUM(K112)</f>
        <v>0</v>
      </c>
      <c r="L113" s="143">
        <f>SUM(L112)</f>
        <v>0</v>
      </c>
      <c r="M113" s="142">
        <f>SUM(M112)</f>
        <v>0</v>
      </c>
    </row>
    <row r="114" spans="1:13" s="12" customFormat="1" ht="15">
      <c r="A114" s="106"/>
      <c r="B114" s="106"/>
      <c r="C114" s="37"/>
      <c r="D114" s="33"/>
      <c r="E114" s="33"/>
      <c r="F114" s="94"/>
      <c r="G114" s="106"/>
      <c r="H114" s="107"/>
      <c r="I114" s="74"/>
      <c r="J114" s="75"/>
      <c r="K114" s="76"/>
      <c r="L114" s="77"/>
      <c r="M114" s="76"/>
    </row>
    <row r="115" spans="1:13" s="12" customFormat="1" ht="45">
      <c r="A115" s="162">
        <v>30</v>
      </c>
      <c r="B115" s="103" t="s">
        <v>59</v>
      </c>
      <c r="C115" s="36" t="s">
        <v>176</v>
      </c>
      <c r="D115" s="32"/>
      <c r="E115" s="32"/>
      <c r="F115" s="92" t="s">
        <v>11</v>
      </c>
      <c r="G115" s="103">
        <v>10</v>
      </c>
      <c r="H115" s="56"/>
      <c r="I115" s="68">
        <f>H115*J115+H115</f>
        <v>0</v>
      </c>
      <c r="J115" s="69">
        <v>0.08</v>
      </c>
      <c r="K115" s="70">
        <f>G115*H115</f>
        <v>0</v>
      </c>
      <c r="L115" s="71">
        <f>M115-K115</f>
        <v>0</v>
      </c>
      <c r="M115" s="72">
        <f>G115*I115</f>
        <v>0</v>
      </c>
    </row>
    <row r="116" spans="1:13" s="9" customFormat="1" ht="30">
      <c r="A116" s="162"/>
      <c r="B116" s="55" t="s">
        <v>77</v>
      </c>
      <c r="C116" s="32" t="s">
        <v>177</v>
      </c>
      <c r="D116" s="42"/>
      <c r="E116" s="42"/>
      <c r="F116" s="92" t="s">
        <v>11</v>
      </c>
      <c r="G116" s="55">
        <v>5</v>
      </c>
      <c r="H116" s="56"/>
      <c r="I116" s="68">
        <f>H116*J116+H116</f>
        <v>0</v>
      </c>
      <c r="J116" s="69">
        <v>0.08</v>
      </c>
      <c r="K116" s="70">
        <f>G116*H116</f>
        <v>0</v>
      </c>
      <c r="L116" s="71">
        <f>M116-K116</f>
        <v>0</v>
      </c>
      <c r="M116" s="72">
        <f>G116*I116</f>
        <v>0</v>
      </c>
    </row>
    <row r="117" spans="1:13" s="6" customFormat="1" ht="15.75">
      <c r="A117" s="124"/>
      <c r="B117" s="80"/>
      <c r="C117" s="35"/>
      <c r="D117" s="104"/>
      <c r="E117" s="104"/>
      <c r="F117" s="105"/>
      <c r="G117" s="80"/>
      <c r="H117" s="144" t="s">
        <v>130</v>
      </c>
      <c r="I117" s="140"/>
      <c r="J117" s="141"/>
      <c r="K117" s="137">
        <f>SUM(K115:K116)</f>
        <v>0</v>
      </c>
      <c r="L117" s="138">
        <f>SUM(L115:L116)</f>
        <v>0</v>
      </c>
      <c r="M117" s="137">
        <f>SUM(M115:M116)</f>
        <v>0</v>
      </c>
    </row>
    <row r="118" spans="1:13" s="6" customFormat="1" ht="15.75">
      <c r="A118" s="124"/>
      <c r="B118" s="80"/>
      <c r="C118" s="35"/>
      <c r="D118" s="104"/>
      <c r="E118" s="104"/>
      <c r="F118" s="105"/>
      <c r="G118" s="80"/>
      <c r="H118" s="135"/>
      <c r="I118" s="74"/>
      <c r="J118" s="75"/>
      <c r="K118" s="76"/>
      <c r="L118" s="77"/>
      <c r="M118" s="76"/>
    </row>
    <row r="119" spans="1:13" s="9" customFormat="1" ht="75">
      <c r="A119" s="55">
        <v>31</v>
      </c>
      <c r="B119" s="55" t="s">
        <v>60</v>
      </c>
      <c r="C119" s="32" t="s">
        <v>178</v>
      </c>
      <c r="D119" s="42"/>
      <c r="E119" s="42"/>
      <c r="F119" s="92" t="s">
        <v>11</v>
      </c>
      <c r="G119" s="55">
        <v>15</v>
      </c>
      <c r="H119" s="56"/>
      <c r="I119" s="68">
        <f>H119*J119+H119</f>
        <v>0</v>
      </c>
      <c r="J119" s="69">
        <v>0.08</v>
      </c>
      <c r="K119" s="70">
        <f>G119*H119</f>
        <v>0</v>
      </c>
      <c r="L119" s="71">
        <f>M119-K119</f>
        <v>0</v>
      </c>
      <c r="M119" s="72">
        <f>G119*I119</f>
        <v>0</v>
      </c>
    </row>
    <row r="120" spans="1:13" s="9" customFormat="1" ht="15.75">
      <c r="A120" s="98"/>
      <c r="B120" s="98"/>
      <c r="C120" s="33"/>
      <c r="D120" s="108"/>
      <c r="E120" s="108"/>
      <c r="F120" s="94"/>
      <c r="G120" s="98"/>
      <c r="H120" s="153" t="s">
        <v>127</v>
      </c>
      <c r="I120" s="154"/>
      <c r="J120" s="155"/>
      <c r="K120" s="142">
        <f>SUM(K119)</f>
        <v>0</v>
      </c>
      <c r="L120" s="143">
        <f>SUM(L119)</f>
        <v>0</v>
      </c>
      <c r="M120" s="142">
        <f>SUM(M119)</f>
        <v>0</v>
      </c>
    </row>
    <row r="121" spans="1:13" s="9" customFormat="1" ht="15">
      <c r="A121" s="98"/>
      <c r="B121" s="98"/>
      <c r="C121" s="33"/>
      <c r="D121" s="108"/>
      <c r="E121" s="108"/>
      <c r="F121" s="94"/>
      <c r="G121" s="98"/>
      <c r="H121" s="109"/>
      <c r="I121" s="110"/>
      <c r="J121" s="75"/>
      <c r="K121" s="111"/>
      <c r="L121" s="112"/>
      <c r="M121" s="111"/>
    </row>
    <row r="122" spans="1:13" s="9" customFormat="1" ht="15">
      <c r="A122" s="55">
        <v>32</v>
      </c>
      <c r="B122" s="55" t="s">
        <v>61</v>
      </c>
      <c r="C122" s="32" t="s">
        <v>184</v>
      </c>
      <c r="D122" s="42"/>
      <c r="E122" s="42"/>
      <c r="F122" s="92" t="s">
        <v>11</v>
      </c>
      <c r="G122" s="55">
        <v>4</v>
      </c>
      <c r="H122" s="56"/>
      <c r="I122" s="68">
        <f>H122*J122+H122</f>
        <v>0</v>
      </c>
      <c r="J122" s="69">
        <v>0.08</v>
      </c>
      <c r="K122" s="70">
        <f>G122*H122</f>
        <v>0</v>
      </c>
      <c r="L122" s="71">
        <f>M122-K122</f>
        <v>0</v>
      </c>
      <c r="M122" s="72">
        <f>G122*I122</f>
        <v>0</v>
      </c>
    </row>
    <row r="123" spans="1:13" s="9" customFormat="1" ht="15.75">
      <c r="A123" s="98"/>
      <c r="B123" s="98"/>
      <c r="C123" s="33"/>
      <c r="D123" s="108"/>
      <c r="E123" s="108"/>
      <c r="F123" s="94"/>
      <c r="G123" s="98"/>
      <c r="H123" s="153" t="s">
        <v>131</v>
      </c>
      <c r="I123" s="154"/>
      <c r="J123" s="155"/>
      <c r="K123" s="142">
        <f>SUM(K122)</f>
        <v>0</v>
      </c>
      <c r="L123" s="143">
        <f>SUM(L122)</f>
        <v>0</v>
      </c>
      <c r="M123" s="142">
        <f>SUM(M122)</f>
        <v>0</v>
      </c>
    </row>
    <row r="124" spans="1:13" s="9" customFormat="1" ht="15">
      <c r="A124" s="98"/>
      <c r="B124" s="98"/>
      <c r="C124" s="33"/>
      <c r="D124" s="108"/>
      <c r="E124" s="108"/>
      <c r="F124" s="94"/>
      <c r="G124" s="98"/>
      <c r="H124" s="109"/>
      <c r="I124" s="110"/>
      <c r="J124" s="75"/>
      <c r="K124" s="111"/>
      <c r="L124" s="112"/>
      <c r="M124" s="111"/>
    </row>
    <row r="125" spans="1:13" s="9" customFormat="1" ht="15">
      <c r="A125" s="55">
        <v>33</v>
      </c>
      <c r="B125" s="55" t="s">
        <v>72</v>
      </c>
      <c r="C125" s="38" t="s">
        <v>172</v>
      </c>
      <c r="D125" s="42"/>
      <c r="E125" s="42"/>
      <c r="F125" s="92" t="s">
        <v>11</v>
      </c>
      <c r="G125" s="55">
        <v>2</v>
      </c>
      <c r="H125" s="56"/>
      <c r="I125" s="68">
        <f>H125*J125+H125</f>
        <v>0</v>
      </c>
      <c r="J125" s="69">
        <v>0.08</v>
      </c>
      <c r="K125" s="70">
        <f>G125*H125</f>
        <v>0</v>
      </c>
      <c r="L125" s="71">
        <f>M125-K125</f>
        <v>0</v>
      </c>
      <c r="M125" s="72">
        <f>G125*I125</f>
        <v>0</v>
      </c>
    </row>
    <row r="126" spans="1:13" s="9" customFormat="1" ht="15.75">
      <c r="A126" s="98"/>
      <c r="B126" s="98"/>
      <c r="C126" s="39"/>
      <c r="D126" s="108"/>
      <c r="E126" s="108"/>
      <c r="F126" s="94"/>
      <c r="G126" s="98"/>
      <c r="H126" s="153" t="s">
        <v>132</v>
      </c>
      <c r="I126" s="154"/>
      <c r="J126" s="155"/>
      <c r="K126" s="142">
        <f>SUM(K125)</f>
        <v>0</v>
      </c>
      <c r="L126" s="143">
        <f>SUM(L125)</f>
        <v>0</v>
      </c>
      <c r="M126" s="142">
        <f>SUM(M125)</f>
        <v>0</v>
      </c>
    </row>
    <row r="127" spans="1:13" s="9" customFormat="1" ht="15">
      <c r="A127" s="98"/>
      <c r="B127" s="98"/>
      <c r="C127" s="39"/>
      <c r="D127" s="108"/>
      <c r="E127" s="108"/>
      <c r="F127" s="94"/>
      <c r="G127" s="98"/>
      <c r="H127" s="109"/>
      <c r="I127" s="110"/>
      <c r="J127" s="75"/>
      <c r="K127" s="111"/>
      <c r="L127" s="112"/>
      <c r="M127" s="111"/>
    </row>
    <row r="128" spans="1:13" s="9" customFormat="1" ht="15">
      <c r="A128" s="55">
        <v>34</v>
      </c>
      <c r="B128" s="55" t="s">
        <v>62</v>
      </c>
      <c r="C128" s="40" t="s">
        <v>145</v>
      </c>
      <c r="D128" s="101"/>
      <c r="E128" s="101"/>
      <c r="F128" s="92" t="s">
        <v>11</v>
      </c>
      <c r="G128" s="55">
        <v>2</v>
      </c>
      <c r="H128" s="56"/>
      <c r="I128" s="68">
        <f>H128*J128+H128</f>
        <v>0</v>
      </c>
      <c r="J128" s="69">
        <v>0.08</v>
      </c>
      <c r="K128" s="70">
        <f>G128*H128</f>
        <v>0</v>
      </c>
      <c r="L128" s="71">
        <f>M128-K128</f>
        <v>0</v>
      </c>
      <c r="M128" s="72">
        <f>G128*I128</f>
        <v>0</v>
      </c>
    </row>
    <row r="129" spans="1:13" s="9" customFormat="1" ht="15.75">
      <c r="A129" s="98"/>
      <c r="B129" s="98"/>
      <c r="C129" s="41"/>
      <c r="D129" s="102"/>
      <c r="E129" s="102"/>
      <c r="F129" s="94"/>
      <c r="G129" s="98"/>
      <c r="H129" s="153" t="s">
        <v>133</v>
      </c>
      <c r="I129" s="154"/>
      <c r="J129" s="155"/>
      <c r="K129" s="142">
        <f>SUM(K128)</f>
        <v>0</v>
      </c>
      <c r="L129" s="143">
        <f>SUM(L128)</f>
        <v>0</v>
      </c>
      <c r="M129" s="142">
        <f>SUM(M128)</f>
        <v>0</v>
      </c>
    </row>
    <row r="130" spans="1:13" s="9" customFormat="1" ht="15">
      <c r="A130" s="98"/>
      <c r="B130" s="98"/>
      <c r="C130" s="41"/>
      <c r="D130" s="102"/>
      <c r="E130" s="102"/>
      <c r="F130" s="94"/>
      <c r="G130" s="98"/>
      <c r="H130" s="109"/>
      <c r="I130" s="110"/>
      <c r="J130" s="75"/>
      <c r="K130" s="111"/>
      <c r="L130" s="112"/>
      <c r="M130" s="111"/>
    </row>
    <row r="131" spans="1:13" s="9" customFormat="1" ht="45">
      <c r="A131" s="162">
        <v>35</v>
      </c>
      <c r="B131" s="55" t="s">
        <v>63</v>
      </c>
      <c r="C131" s="42" t="s">
        <v>146</v>
      </c>
      <c r="D131" s="101"/>
      <c r="E131" s="101"/>
      <c r="F131" s="92" t="s">
        <v>11</v>
      </c>
      <c r="G131" s="55">
        <v>10</v>
      </c>
      <c r="H131" s="56"/>
      <c r="I131" s="68">
        <f>H131*J131+H131</f>
        <v>0</v>
      </c>
      <c r="J131" s="69">
        <v>0.08</v>
      </c>
      <c r="K131" s="70">
        <f>G131*H131</f>
        <v>0</v>
      </c>
      <c r="L131" s="71">
        <f>M131-K131</f>
        <v>0</v>
      </c>
      <c r="M131" s="72">
        <f>G131*I131</f>
        <v>0</v>
      </c>
    </row>
    <row r="132" spans="1:13" s="9" customFormat="1" ht="60">
      <c r="A132" s="162"/>
      <c r="B132" s="55" t="s">
        <v>78</v>
      </c>
      <c r="C132" s="32" t="s">
        <v>173</v>
      </c>
      <c r="D132" s="101"/>
      <c r="E132" s="101"/>
      <c r="F132" s="92" t="s">
        <v>11</v>
      </c>
      <c r="G132" s="55">
        <v>2</v>
      </c>
      <c r="H132" s="56"/>
      <c r="I132" s="68">
        <f>H132*J132+H132</f>
        <v>0</v>
      </c>
      <c r="J132" s="69">
        <v>0.08</v>
      </c>
      <c r="K132" s="70">
        <f>G132*H132</f>
        <v>0</v>
      </c>
      <c r="L132" s="71">
        <f>M132-K132</f>
        <v>0</v>
      </c>
      <c r="M132" s="72">
        <f>G132*I132</f>
        <v>0</v>
      </c>
    </row>
    <row r="133" spans="1:13" s="6" customFormat="1" ht="15.75">
      <c r="A133" s="80"/>
      <c r="B133" s="80"/>
      <c r="C133" s="35"/>
      <c r="D133" s="113"/>
      <c r="E133" s="113"/>
      <c r="F133" s="105"/>
      <c r="G133" s="80"/>
      <c r="H133" s="156" t="s">
        <v>134</v>
      </c>
      <c r="I133" s="157"/>
      <c r="J133" s="158"/>
      <c r="K133" s="137">
        <f>SUM(K131:K132)</f>
        <v>0</v>
      </c>
      <c r="L133" s="138">
        <f>SUM(L131:L132)</f>
        <v>0</v>
      </c>
      <c r="M133" s="137">
        <f>SUM(M131:M132)</f>
        <v>0</v>
      </c>
    </row>
    <row r="134" spans="1:13" s="6" customFormat="1" ht="15">
      <c r="A134" s="80"/>
      <c r="B134" s="80"/>
      <c r="C134" s="35"/>
      <c r="D134" s="113"/>
      <c r="E134" s="113"/>
      <c r="F134" s="105"/>
      <c r="G134" s="80"/>
      <c r="H134" s="136"/>
      <c r="I134" s="74"/>
      <c r="J134" s="75"/>
      <c r="K134" s="76"/>
      <c r="L134" s="77"/>
      <c r="M134" s="76"/>
    </row>
    <row r="135" spans="1:13" s="9" customFormat="1" ht="45">
      <c r="A135" s="162">
        <v>36</v>
      </c>
      <c r="B135" s="55" t="s">
        <v>64</v>
      </c>
      <c r="C135" s="43" t="s">
        <v>147</v>
      </c>
      <c r="D135" s="101"/>
      <c r="E135" s="101"/>
      <c r="F135" s="92" t="s">
        <v>11</v>
      </c>
      <c r="G135" s="55">
        <v>2</v>
      </c>
      <c r="H135" s="56"/>
      <c r="I135" s="68">
        <f>H135*J135+H135</f>
        <v>0</v>
      </c>
      <c r="J135" s="69">
        <v>0.08</v>
      </c>
      <c r="K135" s="70">
        <f>G135*H135</f>
        <v>0</v>
      </c>
      <c r="L135" s="71">
        <f>M135-K135</f>
        <v>0</v>
      </c>
      <c r="M135" s="72">
        <f>G135*I135</f>
        <v>0</v>
      </c>
    </row>
    <row r="136" spans="1:13" s="9" customFormat="1" ht="30">
      <c r="A136" s="162"/>
      <c r="B136" s="55" t="s">
        <v>65</v>
      </c>
      <c r="C136" s="43" t="s">
        <v>148</v>
      </c>
      <c r="D136" s="101"/>
      <c r="E136" s="101"/>
      <c r="F136" s="92" t="s">
        <v>11</v>
      </c>
      <c r="G136" s="103">
        <v>1</v>
      </c>
      <c r="H136" s="56"/>
      <c r="I136" s="68">
        <f>H136*J136+H136</f>
        <v>0</v>
      </c>
      <c r="J136" s="69">
        <v>0.08</v>
      </c>
      <c r="K136" s="70">
        <f>G136*H136</f>
        <v>0</v>
      </c>
      <c r="L136" s="71">
        <f>M136-K136</f>
        <v>0</v>
      </c>
      <c r="M136" s="72">
        <f>G136*I136</f>
        <v>0</v>
      </c>
    </row>
    <row r="137" spans="1:13" s="6" customFormat="1" ht="15.75">
      <c r="A137" s="132"/>
      <c r="B137" s="80"/>
      <c r="C137" s="35"/>
      <c r="D137" s="113"/>
      <c r="E137" s="113"/>
      <c r="F137" s="105"/>
      <c r="G137" s="114"/>
      <c r="H137" s="156" t="s">
        <v>135</v>
      </c>
      <c r="I137" s="157"/>
      <c r="J137" s="158"/>
      <c r="K137" s="137">
        <f>SUM(K135:K136)</f>
        <v>0</v>
      </c>
      <c r="L137" s="138">
        <f>SUM(L135:L136)</f>
        <v>0</v>
      </c>
      <c r="M137" s="137">
        <f>SUM(M135:M136)</f>
        <v>0</v>
      </c>
    </row>
    <row r="138" spans="1:13" s="6" customFormat="1" ht="15.75">
      <c r="A138" s="132"/>
      <c r="B138" s="80"/>
      <c r="C138" s="35"/>
      <c r="D138" s="113"/>
      <c r="E138" s="113"/>
      <c r="F138" s="105"/>
      <c r="G138" s="114"/>
      <c r="H138" s="135"/>
      <c r="I138" s="74"/>
      <c r="J138" s="75"/>
      <c r="K138" s="76"/>
      <c r="L138" s="77"/>
      <c r="M138" s="76"/>
    </row>
    <row r="139" spans="1:13" s="9" customFormat="1" ht="30">
      <c r="A139" s="103">
        <v>37</v>
      </c>
      <c r="B139" s="55" t="s">
        <v>66</v>
      </c>
      <c r="C139" s="32" t="s">
        <v>149</v>
      </c>
      <c r="D139" s="101"/>
      <c r="E139" s="101"/>
      <c r="F139" s="92" t="s">
        <v>11</v>
      </c>
      <c r="G139" s="55">
        <v>200</v>
      </c>
      <c r="H139" s="56"/>
      <c r="I139" s="68">
        <f>H139*J139+H139</f>
        <v>0</v>
      </c>
      <c r="J139" s="69">
        <v>0.08</v>
      </c>
      <c r="K139" s="70">
        <f>G139*H139</f>
        <v>0</v>
      </c>
      <c r="L139" s="71">
        <f>M139-K139</f>
        <v>0</v>
      </c>
      <c r="M139" s="72">
        <f>G139*I139</f>
        <v>0</v>
      </c>
    </row>
    <row r="140" spans="1:13" s="9" customFormat="1" ht="15.75">
      <c r="A140" s="106"/>
      <c r="B140" s="98"/>
      <c r="C140" s="33"/>
      <c r="D140" s="102"/>
      <c r="E140" s="102"/>
      <c r="F140" s="94"/>
      <c r="G140" s="98"/>
      <c r="H140" s="153" t="s">
        <v>136</v>
      </c>
      <c r="I140" s="154"/>
      <c r="J140" s="155"/>
      <c r="K140" s="142">
        <f>SUM(K139)</f>
        <v>0</v>
      </c>
      <c r="L140" s="143">
        <f>SUM(L139)</f>
        <v>0</v>
      </c>
      <c r="M140" s="142">
        <f>SUM(M139)</f>
        <v>0</v>
      </c>
    </row>
    <row r="141" spans="1:13" s="9" customFormat="1" ht="15">
      <c r="A141" s="106"/>
      <c r="B141" s="98"/>
      <c r="C141" s="33"/>
      <c r="D141" s="102"/>
      <c r="E141" s="102"/>
      <c r="F141" s="94"/>
      <c r="G141" s="98"/>
      <c r="H141" s="115"/>
      <c r="I141" s="74"/>
      <c r="J141" s="75"/>
      <c r="K141" s="76"/>
      <c r="L141" s="77"/>
      <c r="M141" s="76"/>
    </row>
    <row r="142" spans="1:13" s="9" customFormat="1" ht="30">
      <c r="A142" s="103">
        <v>38</v>
      </c>
      <c r="B142" s="55" t="s">
        <v>67</v>
      </c>
      <c r="C142" s="32" t="s">
        <v>150</v>
      </c>
      <c r="D142" s="101"/>
      <c r="E142" s="101"/>
      <c r="F142" s="92" t="s">
        <v>11</v>
      </c>
      <c r="G142" s="55">
        <v>50</v>
      </c>
      <c r="H142" s="56"/>
      <c r="I142" s="68">
        <f>H142*J142+H142</f>
        <v>0</v>
      </c>
      <c r="J142" s="69">
        <v>0.08</v>
      </c>
      <c r="K142" s="70">
        <f>G142*H142</f>
        <v>0</v>
      </c>
      <c r="L142" s="71">
        <f>M142-K142</f>
        <v>0</v>
      </c>
      <c r="M142" s="72">
        <f>G142*I142</f>
        <v>0</v>
      </c>
    </row>
    <row r="143" spans="1:13" s="9" customFormat="1" ht="15.75">
      <c r="A143" s="106"/>
      <c r="B143" s="98"/>
      <c r="C143" s="33"/>
      <c r="D143" s="102"/>
      <c r="E143" s="102"/>
      <c r="F143" s="94"/>
      <c r="G143" s="98"/>
      <c r="H143" s="153" t="s">
        <v>137</v>
      </c>
      <c r="I143" s="154"/>
      <c r="J143" s="155"/>
      <c r="K143" s="142">
        <f>SUM(K142)</f>
        <v>0</v>
      </c>
      <c r="L143" s="143">
        <f>SUM(L142)</f>
        <v>0</v>
      </c>
      <c r="M143" s="142">
        <f>SUM(M142)</f>
        <v>0</v>
      </c>
    </row>
    <row r="144" spans="1:13" s="9" customFormat="1" ht="15">
      <c r="A144" s="106"/>
      <c r="B144" s="98"/>
      <c r="C144" s="33"/>
      <c r="D144" s="102"/>
      <c r="E144" s="102"/>
      <c r="F144" s="94"/>
      <c r="G144" s="98"/>
      <c r="H144" s="115"/>
      <c r="I144" s="74"/>
      <c r="J144" s="75"/>
      <c r="K144" s="76"/>
      <c r="L144" s="77"/>
      <c r="M144" s="76"/>
    </row>
    <row r="145" spans="1:13" s="9" customFormat="1" ht="30">
      <c r="A145" s="103">
        <v>39</v>
      </c>
      <c r="B145" s="55" t="s">
        <v>68</v>
      </c>
      <c r="C145" s="32" t="s">
        <v>163</v>
      </c>
      <c r="D145" s="146"/>
      <c r="E145" s="101"/>
      <c r="F145" s="92" t="s">
        <v>11</v>
      </c>
      <c r="G145" s="55">
        <v>100</v>
      </c>
      <c r="H145" s="56"/>
      <c r="I145" s="68">
        <f>H145*J145+H145</f>
        <v>0</v>
      </c>
      <c r="J145" s="69">
        <v>0.08</v>
      </c>
      <c r="K145" s="70">
        <f>G145*H145</f>
        <v>0</v>
      </c>
      <c r="L145" s="71">
        <f>M145-K145</f>
        <v>0</v>
      </c>
      <c r="M145" s="72">
        <f>G145*I145</f>
        <v>0</v>
      </c>
    </row>
    <row r="146" spans="1:13" s="9" customFormat="1" ht="15.75">
      <c r="A146" s="133"/>
      <c r="B146" s="98"/>
      <c r="C146" s="33"/>
      <c r="D146" s="102"/>
      <c r="E146" s="102"/>
      <c r="F146" s="94"/>
      <c r="G146" s="98"/>
      <c r="H146" s="153" t="s">
        <v>138</v>
      </c>
      <c r="I146" s="154"/>
      <c r="J146" s="155"/>
      <c r="K146" s="142">
        <f>SUM(K145)</f>
        <v>0</v>
      </c>
      <c r="L146" s="143">
        <f>SUM(L145)</f>
        <v>0</v>
      </c>
      <c r="M146" s="142">
        <f>SUM(M145)</f>
        <v>0</v>
      </c>
    </row>
    <row r="147" spans="1:13" s="9" customFormat="1" ht="15">
      <c r="A147" s="133"/>
      <c r="B147" s="98"/>
      <c r="C147" s="33"/>
      <c r="D147" s="102"/>
      <c r="E147" s="102"/>
      <c r="F147" s="94"/>
      <c r="G147" s="98"/>
      <c r="H147" s="115"/>
      <c r="I147" s="74"/>
      <c r="J147" s="75"/>
      <c r="K147" s="76"/>
      <c r="L147" s="77"/>
      <c r="M147" s="76"/>
    </row>
    <row r="148" spans="1:13" s="9" customFormat="1" ht="60">
      <c r="A148" s="63">
        <v>40</v>
      </c>
      <c r="B148" s="63" t="s">
        <v>73</v>
      </c>
      <c r="C148" s="28" t="s">
        <v>174</v>
      </c>
      <c r="D148" s="91"/>
      <c r="E148" s="91"/>
      <c r="F148" s="92" t="s">
        <v>11</v>
      </c>
      <c r="G148" s="62">
        <v>10</v>
      </c>
      <c r="H148" s="56"/>
      <c r="I148" s="68">
        <f>H148*J148+H148</f>
        <v>0</v>
      </c>
      <c r="J148" s="69">
        <v>0.08</v>
      </c>
      <c r="K148" s="70">
        <f>G148*H148</f>
        <v>0</v>
      </c>
      <c r="L148" s="71">
        <f>M148-K148</f>
        <v>0</v>
      </c>
      <c r="M148" s="72">
        <f>G148*I148</f>
        <v>0</v>
      </c>
    </row>
    <row r="149" spans="4:13" ht="15.75">
      <c r="D149" s="116"/>
      <c r="E149" s="116"/>
      <c r="F149" s="117"/>
      <c r="G149" s="117"/>
      <c r="H149" s="153" t="s">
        <v>139</v>
      </c>
      <c r="I149" s="154"/>
      <c r="J149" s="155"/>
      <c r="K149" s="142">
        <f>SUM(K148)</f>
        <v>0</v>
      </c>
      <c r="L149" s="143">
        <f>SUM(L148)</f>
        <v>0</v>
      </c>
      <c r="M149" s="142">
        <f>SUM(M148)</f>
        <v>0</v>
      </c>
    </row>
    <row r="150" spans="1:13" ht="15">
      <c r="A150" s="5"/>
      <c r="D150" s="116"/>
      <c r="E150" s="116"/>
      <c r="F150" s="117"/>
      <c r="G150" s="117"/>
      <c r="H150" s="117"/>
      <c r="I150" s="117"/>
      <c r="J150" s="118"/>
      <c r="K150" s="119"/>
      <c r="L150" s="119"/>
      <c r="M150" s="119"/>
    </row>
    <row r="151" spans="4:13" ht="15">
      <c r="D151" s="116"/>
      <c r="E151" s="116"/>
      <c r="F151" s="117"/>
      <c r="G151" s="117"/>
      <c r="H151" s="117"/>
      <c r="I151" s="117"/>
      <c r="J151" s="118"/>
      <c r="K151" s="117"/>
      <c r="L151" s="117"/>
      <c r="M151" s="117"/>
    </row>
    <row r="152" spans="4:13" ht="15.75">
      <c r="D152" s="116"/>
      <c r="E152" s="116"/>
      <c r="F152" s="117"/>
      <c r="G152" s="117"/>
      <c r="H152" s="120" t="s">
        <v>151</v>
      </c>
      <c r="I152" s="120"/>
      <c r="J152" s="121"/>
      <c r="K152" s="122">
        <f>K149+K146+K143+K140+K137+K133+K129+K126+K123+K120+K117+K113+K110+K107+K100+K97+K94+K91+K88+K85+K82+K79+K76+K73+K70+K67+K64+K61+K58+K55+K52+K47+K44+K41+K29+K23+K17+K14+K11</f>
        <v>0</v>
      </c>
      <c r="L152" s="122">
        <f>M152-K152</f>
        <v>0</v>
      </c>
      <c r="M152" s="122">
        <f>M149+M146+M143+M140+M137+M133+M129+M126+M123+M120+M117+M113+M110+M107+M104+M100+M97+M94+M91+M88+M85+M82+M79+M76+M73+M70+M67+M64+M61+M58+M55+M52+M47+M44+M41+M29+M23+M17+M14+M11</f>
        <v>0</v>
      </c>
    </row>
    <row r="154" spans="8:11" ht="15.75">
      <c r="H154" s="120" t="s">
        <v>154</v>
      </c>
      <c r="I154" s="120"/>
      <c r="J154" s="121"/>
      <c r="K154" s="122">
        <f>K152/4.3117</f>
        <v>0</v>
      </c>
    </row>
  </sheetData>
  <sheetProtection/>
  <mergeCells count="49">
    <mergeCell ref="A115:A116"/>
    <mergeCell ref="A135:A136"/>
    <mergeCell ref="A8:A10"/>
    <mergeCell ref="A19:A22"/>
    <mergeCell ref="A25:A28"/>
    <mergeCell ref="A31:A40"/>
    <mergeCell ref="A102:A103"/>
    <mergeCell ref="A131:A132"/>
    <mergeCell ref="A49:A51"/>
    <mergeCell ref="H41:J41"/>
    <mergeCell ref="H11:J11"/>
    <mergeCell ref="H14:J14"/>
    <mergeCell ref="H44:J44"/>
    <mergeCell ref="H47:J47"/>
    <mergeCell ref="H104:J104"/>
    <mergeCell ref="H100:J100"/>
    <mergeCell ref="H97:J97"/>
    <mergeCell ref="H94:J94"/>
    <mergeCell ref="H91:J91"/>
    <mergeCell ref="H129:J129"/>
    <mergeCell ref="H140:J140"/>
    <mergeCell ref="H70:J70"/>
    <mergeCell ref="H61:J61"/>
    <mergeCell ref="H64:J64"/>
    <mergeCell ref="H67:J67"/>
    <mergeCell ref="H107:J107"/>
    <mergeCell ref="H110:J110"/>
    <mergeCell ref="H88:J88"/>
    <mergeCell ref="H85:J85"/>
    <mergeCell ref="H52:J52"/>
    <mergeCell ref="H58:J58"/>
    <mergeCell ref="H113:J113"/>
    <mergeCell ref="H120:J120"/>
    <mergeCell ref="H123:J123"/>
    <mergeCell ref="H126:J126"/>
    <mergeCell ref="H82:J82"/>
    <mergeCell ref="H79:J79"/>
    <mergeCell ref="H76:J76"/>
    <mergeCell ref="H73:J73"/>
    <mergeCell ref="H55:J55"/>
    <mergeCell ref="A2:M2"/>
    <mergeCell ref="H143:J143"/>
    <mergeCell ref="H146:J146"/>
    <mergeCell ref="H149:J149"/>
    <mergeCell ref="H29:J29"/>
    <mergeCell ref="H23:J23"/>
    <mergeCell ref="H17:J17"/>
    <mergeCell ref="H133:J133"/>
    <mergeCell ref="H137:J137"/>
  </mergeCells>
  <printOptions/>
  <pageMargins left="0.32007874015748033" right="0.45" top="0.8736220472440944" bottom="1.3937007874015748" header="0.4799212598425196" footer="1"/>
  <pageSetup fitToHeight="0" fitToWidth="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dc:creator>
  <cp:keywords/>
  <dc:description/>
  <cp:lastModifiedBy>Zbigniew Kawałek</cp:lastModifiedBy>
  <cp:lastPrinted>2017-09-13T05:47:36Z</cp:lastPrinted>
  <dcterms:created xsi:type="dcterms:W3CDTF">2017-07-06T11:55:41Z</dcterms:created>
  <dcterms:modified xsi:type="dcterms:W3CDTF">2018-11-28T13:53:18Z</dcterms:modified>
  <cp:category/>
  <cp:version/>
  <cp:contentType/>
  <cp:contentStatus/>
</cp:coreProperties>
</file>